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/>
  <mc:AlternateContent xmlns:mc="http://schemas.openxmlformats.org/markup-compatibility/2006">
    <mc:Choice Requires="x15">
      <x15ac:absPath xmlns:x15ac="http://schemas.microsoft.com/office/spreadsheetml/2010/11/ac" url="/Users/hdegne/Library/Mobile Documents/com~apple~CloudDocs/01_Uni Zürich/01_Admin Lehre und Studium IPZ/IPZ Studienplanungstabellen 2026 neu/Master/"/>
    </mc:Choice>
  </mc:AlternateContent>
  <xr:revisionPtr revIDLastSave="0" documentId="13_ncr:1_{11DC1158-4ABE-1B4B-9394-A054E01E8E70}" xr6:coauthVersionLast="47" xr6:coauthVersionMax="47" xr10:uidLastSave="{00000000-0000-0000-0000-000000000000}"/>
  <bookViews>
    <workbookView xWindow="1180" yWindow="660" windowWidth="21140" windowHeight="18980" xr2:uid="{00000000-000D-0000-FFFF-FFFF00000000}"/>
  </bookViews>
  <sheets>
    <sheet name="MA120 Schwerpunkt A (POL)" sheetId="5" r:id="rId1"/>
    <sheet name="MA120 Schwerpunkt B (DEIB)" sheetId="6" r:id="rId2"/>
    <sheet name="MA120 Schwerpunkt C (CHP)" sheetId="10" r:id="rId3"/>
    <sheet name="MA120 Schwerpunkt D (PPE)" sheetId="11" r:id="rId4"/>
    <sheet name="MA120 Schwerpunkt E (DJ)" sheetId="12" r:id="rId5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2" l="1"/>
  <c r="H17" i="12"/>
  <c r="E25" i="12"/>
  <c r="H25" i="12"/>
  <c r="E42" i="12"/>
  <c r="H42" i="12"/>
  <c r="E56" i="12"/>
  <c r="E57" i="12"/>
  <c r="E58" i="12"/>
  <c r="E60" i="12"/>
  <c r="H60" i="12"/>
  <c r="E67" i="12"/>
  <c r="H67" i="12"/>
  <c r="E68" i="12"/>
  <c r="H68" i="12"/>
  <c r="E17" i="11"/>
  <c r="H17" i="11"/>
  <c r="E25" i="11"/>
  <c r="H25" i="11"/>
  <c r="E42" i="11"/>
  <c r="H42" i="11"/>
  <c r="E56" i="11"/>
  <c r="E57" i="11"/>
  <c r="E58" i="11"/>
  <c r="E60" i="11"/>
  <c r="H60" i="11"/>
  <c r="E67" i="11"/>
  <c r="H67" i="11"/>
  <c r="E68" i="11"/>
  <c r="H68" i="11"/>
  <c r="E17" i="10"/>
  <c r="H17" i="10"/>
  <c r="E25" i="10"/>
  <c r="H25" i="10"/>
  <c r="E42" i="10"/>
  <c r="H42" i="10"/>
  <c r="E56" i="10"/>
  <c r="E57" i="10"/>
  <c r="E58" i="10"/>
  <c r="E60" i="10"/>
  <c r="H60" i="10"/>
  <c r="E67" i="10"/>
  <c r="H67" i="10"/>
  <c r="E68" i="10"/>
  <c r="H68" i="10"/>
  <c r="E17" i="6"/>
  <c r="H17" i="6"/>
  <c r="E56" i="6"/>
  <c r="E25" i="6"/>
  <c r="E57" i="6"/>
  <c r="E42" i="6"/>
  <c r="E58" i="6"/>
  <c r="E60" i="6"/>
  <c r="H60" i="6"/>
  <c r="H25" i="6"/>
  <c r="H42" i="6"/>
  <c r="E67" i="6"/>
  <c r="H67" i="6"/>
  <c r="E68" i="6"/>
  <c r="H68" i="6"/>
  <c r="E17" i="5"/>
  <c r="H17" i="5"/>
  <c r="E64" i="5"/>
  <c r="E25" i="5"/>
  <c r="E65" i="5"/>
  <c r="E44" i="5"/>
  <c r="E66" i="5"/>
  <c r="E68" i="5"/>
  <c r="H68" i="5"/>
  <c r="H25" i="5"/>
  <c r="E33" i="5"/>
  <c r="H33" i="5"/>
  <c r="H44" i="5"/>
  <c r="E75" i="5"/>
  <c r="H75" i="5"/>
  <c r="E76" i="5"/>
  <c r="H76" i="5"/>
</calcChain>
</file>

<file path=xl/sharedStrings.xml><?xml version="1.0" encoding="utf-8"?>
<sst xmlns="http://schemas.openxmlformats.org/spreadsheetml/2006/main" count="468" uniqueCount="84">
  <si>
    <t>Studienplanungstabelle IPZ – Mono-Master 120 ECTS, Schwerpunkt A: Politikwissenschaft (POL)</t>
  </si>
  <si>
    <t xml:space="preserve">Name:  </t>
  </si>
  <si>
    <t>Herbstsemester</t>
  </si>
  <si>
    <t>ECTS am IPZ</t>
  </si>
  <si>
    <t>Frühlingssemester</t>
  </si>
  <si>
    <t>absolvierte/ geplante ECTS</t>
  </si>
  <si>
    <t>Status (bitte auswählen)</t>
  </si>
  <si>
    <t>ggf. Veranstaltungstitel und Credits (Ausland) eintragen</t>
  </si>
  <si>
    <t>noch fehlende ECTS</t>
  </si>
  <si>
    <t>Pflichtmodule (12 ECTS)</t>
  </si>
  <si>
    <t>Modulgruppe: Fortgeschrittene Methoden</t>
  </si>
  <si>
    <t>Research Design</t>
  </si>
  <si>
    <t>keine Auswahl</t>
  </si>
  <si>
    <t>Modulnummer 06SM615-503</t>
  </si>
  <si>
    <t>Modulnummer 06SM615-504</t>
  </si>
  <si>
    <t>Zwischensumme Pflichtmodule</t>
  </si>
  <si>
    <t>Wahlpflichtmodule Schwerpunkt B, C, D oder E (12 ECTS)</t>
  </si>
  <si>
    <t>ein Forschungsseminar inkl. Vorbereitung nach freier Wahl (WP-Module)</t>
  </si>
  <si>
    <t>Vorbereitung zum Forschungsseminar</t>
  </si>
  <si>
    <t>Forschungsseminar</t>
  </si>
  <si>
    <t xml:space="preserve">Modulnummer </t>
  </si>
  <si>
    <t>Modulnummer</t>
  </si>
  <si>
    <t>Zwischensumme Wahlpflichtmodule</t>
  </si>
  <si>
    <t>Wahlmodul Schwerpunkt B, C, D, oder E</t>
  </si>
  <si>
    <t>weitere 6 ECTS aus dem obigen Schwerpunkt (z.B. wenn Track-Forschungsseminar DEIB belegt, dann noch mind. 6 ECTS im Track DEIB)</t>
  </si>
  <si>
    <t>Modulname</t>
  </si>
  <si>
    <t>Zwischensumme Wahlmodule</t>
  </si>
  <si>
    <t xml:space="preserve">Wahlpflicht- oder Wahlmodule weiterer Schwerpunkt </t>
  </si>
  <si>
    <t>18 ECTS aus einem anderen Schwerpunkt (wenn Track-Forschungsseminar DEIB +6 ECTS in DEIB belegt, dann mind. 18 aus CHP, PPE, oder DJ)</t>
  </si>
  <si>
    <t>42 ECTS aus dem gesamten Programm frei wählbar – Wahlmodule, Praktika, etc.</t>
  </si>
  <si>
    <t>überzählige ECTS aus P-Modulen</t>
  </si>
  <si>
    <t>überzählige ECTS aus WP-Modulen 1. Schwerpunkt</t>
  </si>
  <si>
    <t>überzählige ECTS aus WP- und W-Modulen 2. Schwerpunkt</t>
  </si>
  <si>
    <t>Zwischensumme</t>
  </si>
  <si>
    <t>Abschluss (30 ECTS)</t>
  </si>
  <si>
    <t>Masterarbeit</t>
  </si>
  <si>
    <t>Modulnummer 06SM615-MA</t>
  </si>
  <si>
    <t>Summe ECTS für MA Politikwissenschaft 120 (aktuell)</t>
  </si>
  <si>
    <t>Studienplanungstabelle IPZ – Mono-Master 120 ECTS, Schwerpunkt B: Demokratie, Entwicklung &amp; Internationale Beziehungen (DEIB)</t>
  </si>
  <si>
    <t>Wahlpflichtmodule Schwerpunkt B (12 ECTS)</t>
  </si>
  <si>
    <t>Forschungsseminar inkl. Vorbereitung im Schwerpunkt B</t>
  </si>
  <si>
    <t>Vorbereitung zum Forschungsseminar DEIB</t>
  </si>
  <si>
    <t>Forschungsseminar DEIB</t>
  </si>
  <si>
    <t>Modulnummer 06SM615-501</t>
  </si>
  <si>
    <t>Modulnummer 06SM615-502</t>
  </si>
  <si>
    <t>Wahlmodule Schwerpunkt B</t>
  </si>
  <si>
    <t>mindestens 42 ECTS zusätzlich im Schwerpunkt B</t>
  </si>
  <si>
    <t>24 ECTS aus dem gesamten Programm frei wählbar – Wahlmodule, Praktika, etc.</t>
  </si>
  <si>
    <t>überzählige ECTS aus WP-Modulen</t>
  </si>
  <si>
    <t>überzählige ECTS aus W-Modulen</t>
  </si>
  <si>
    <t>Studienplanungstabelle IPZ – Mono-Master 120 ECTS, Schwerpunkt C: Schweizer Politik (CHP)</t>
  </si>
  <si>
    <t>Wahlpflichtmodule Schwerpunkt C (12 ECTS)</t>
  </si>
  <si>
    <t>Forschungsseminar inkl. Vorbereitung im Schwerpunkt C</t>
  </si>
  <si>
    <t>Vorbereitung zum Forschungsseminar CHP</t>
  </si>
  <si>
    <t>Forschungsseminar CHP</t>
  </si>
  <si>
    <t>Modulnummer 06SM615-509</t>
  </si>
  <si>
    <t>Modulnummer 06SM615-510</t>
  </si>
  <si>
    <t>Wahlmodule Schwerpunkt C</t>
  </si>
  <si>
    <t>mindestens 42 ECTS zusätzlich im Schwerpunkt C</t>
  </si>
  <si>
    <t>Studienplanungstabelle IPZ – Mono-Master 120 ECTS, Schwerpunkt D: Politische Ökonomie &amp; Philosophie (PPE)</t>
  </si>
  <si>
    <t>Wahlpflichtmodule Schwerpunkt D (12 ECTS)</t>
  </si>
  <si>
    <t>Forschungsseminar inkl. Vorbereitung im Schwerpunkt D</t>
  </si>
  <si>
    <t>Vorbereitung zum Forschungsseminar PPE</t>
  </si>
  <si>
    <t>Forschungsseminar PPE</t>
  </si>
  <si>
    <t>Modulnummer 06SM615-505</t>
  </si>
  <si>
    <t>Modulnummer 06SM615-506</t>
  </si>
  <si>
    <t>Wahlmodule Schwerpunkt D</t>
  </si>
  <si>
    <t>mindestens 42 ECTS zusätzlich im Schwerpunkt D</t>
  </si>
  <si>
    <t>Studienplanungstabelle IPZ – Mono-Master 120 ECTS, Schwerpunkt E: Politischer Datenjournalismus (DJ)</t>
  </si>
  <si>
    <t>Wahlpflichtmodule Schwerpunkt E (12 ECTS)</t>
  </si>
  <si>
    <t>Forschungsseminar inkl. Vorbereitung im Schwerpunkt E</t>
  </si>
  <si>
    <t>Vorbereitung zum Forschungsseminar DJ</t>
  </si>
  <si>
    <t>Forschungsseminar DJ</t>
  </si>
  <si>
    <t>Modulnummer 06SM615-507</t>
  </si>
  <si>
    <t>Modulnummer 06SM615-508</t>
  </si>
  <si>
    <t>Wahlmodule Schwerpunkt E</t>
  </si>
  <si>
    <t>mindestens 42 ECTS zusätzlich im Schwerpunkt E</t>
  </si>
  <si>
    <r>
      <rPr>
        <b/>
        <sz val="11"/>
        <rFont val="Calibri (Body)"/>
      </rPr>
      <t xml:space="preserve">*Bitte beachten Sie, dass diese Tabelle nur Informationscharacter hat. Rechtsverbindlich sind allein die Angaben auf den Seiten der Philosophischen Fakultät unter </t>
    </r>
    <r>
      <rPr>
        <b/>
        <sz val="11"/>
        <color theme="1"/>
        <rFont val="Calibri"/>
        <family val="2"/>
        <scheme val="minor"/>
      </rPr>
      <t>https://www.phil.uzh.ch/de/studium/dokumente.html.</t>
    </r>
  </si>
  <si>
    <t xml:space="preserve">Datum: </t>
  </si>
  <si>
    <t>Matrikelnummer:</t>
  </si>
  <si>
    <t>Partneruniversität (bei Auslandsaufenthalt):</t>
  </si>
  <si>
    <r>
      <rPr>
        <b/>
        <sz val="11"/>
        <color theme="1"/>
        <rFont val="Calibri"/>
        <family val="2"/>
        <scheme val="minor"/>
      </rPr>
      <t>BEDIENUNGSANLEITUNG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1. </t>
    </r>
    <r>
      <rPr>
        <sz val="11"/>
        <color theme="1"/>
        <rFont val="Calibri"/>
        <family val="2"/>
        <scheme val="minor"/>
      </rPr>
      <t xml:space="preserve">Bedienungsanleitung lesen!
</t>
    </r>
    <r>
      <rPr>
        <b/>
        <sz val="11"/>
        <color theme="1"/>
        <rFont val="Calibri"/>
        <family val="2"/>
        <scheme val="minor"/>
      </rPr>
      <t xml:space="preserve">2. </t>
    </r>
    <r>
      <rPr>
        <sz val="11"/>
        <color theme="1"/>
        <rFont val="Calibri"/>
        <family val="2"/>
        <scheme val="minor"/>
      </rPr>
      <t>Korrektes Blatt für Ihren MA Schwerpunkt auswählen (unten!)</t>
    </r>
    <r>
      <rPr>
        <b/>
        <sz val="11"/>
        <color theme="1"/>
        <rFont val="Calibri"/>
        <family val="2"/>
        <scheme val="minor"/>
      </rPr>
      <t xml:space="preserve">
3. </t>
    </r>
    <r>
      <rPr>
        <sz val="11"/>
        <color theme="1"/>
        <rFont val="Calibri"/>
        <family val="2"/>
        <scheme val="minor"/>
      </rPr>
      <t xml:space="preserve">Datum, Name und Matrikelnummer eintragen, bei geplanten Auslandsaufenthalten auch die Partneruniversität.
</t>
    </r>
    <r>
      <rPr>
        <b/>
        <sz val="11"/>
        <color theme="1"/>
        <rFont val="Calibri"/>
        <family val="2"/>
        <scheme val="minor"/>
      </rPr>
      <t xml:space="preserve">4. </t>
    </r>
    <r>
      <rPr>
        <sz val="11"/>
        <color theme="1"/>
        <rFont val="Calibri"/>
        <family val="2"/>
        <scheme val="minor"/>
      </rPr>
      <t xml:space="preserve">In Spalte E die ECTS für bereits am IPZ absolvierte oder gebuchte Module eintragen. Dazu in Spalte F den korrekten Status via drop down Menü auswählen: "bereits erfolgreich absolviert" (grün) oder "gebucht aktuelles Semester" (gelb).
</t>
    </r>
    <r>
      <rPr>
        <b/>
        <sz val="11"/>
        <color theme="1"/>
        <rFont val="Calibri"/>
        <family val="2"/>
        <scheme val="minor"/>
      </rPr>
      <t>5.</t>
    </r>
    <r>
      <rPr>
        <sz val="11"/>
        <color theme="1"/>
        <rFont val="Calibri"/>
        <family val="2"/>
        <scheme val="minor"/>
      </rPr>
      <t xml:space="preserve"> Bei im Ausland geplanten Wahlpflicht-Modulen und/oder Wahl-Modulen in Spalte F den orangen Status "im Ausland geplant/absolviert/angerechnet" auswählen.
</t>
    </r>
    <r>
      <rPr>
        <b/>
        <sz val="11"/>
        <color theme="1"/>
        <rFont val="Calibri"/>
        <family val="2"/>
        <scheme val="minor"/>
      </rPr>
      <t>6.</t>
    </r>
    <r>
      <rPr>
        <sz val="11"/>
        <color theme="1"/>
        <rFont val="Calibri"/>
        <family val="2"/>
        <scheme val="minor"/>
      </rPr>
      <t xml:space="preserve"> Für im Ausland geplante Module in Spalte E geplante ECTS eintragen, dabei gilt: ECTS werden 1:1 übernommen, bei anderen Creditformaten an Partneruniversitäten den Umrechnungsfaktor bei der Mobilitätskoordination erfragen.
</t>
    </r>
    <r>
      <rPr>
        <b/>
        <sz val="11"/>
        <color theme="1"/>
        <rFont val="Calibri"/>
        <family val="2"/>
        <scheme val="minor"/>
      </rPr>
      <t xml:space="preserve">7. </t>
    </r>
    <r>
      <rPr>
        <sz val="11"/>
        <color theme="1"/>
        <rFont val="Calibri"/>
        <family val="2"/>
        <scheme val="minor"/>
      </rPr>
      <t xml:space="preserve">In Spalte G originale Anzahl Credits der Partneruniversitäten sowie den Titel des geplanten Moduls eintragen. 
</t>
    </r>
    <r>
      <rPr>
        <b/>
        <sz val="11"/>
        <color theme="1"/>
        <rFont val="Calibri"/>
        <family val="2"/>
        <scheme val="minor"/>
      </rPr>
      <t>8.</t>
    </r>
    <r>
      <rPr>
        <sz val="11"/>
        <color theme="1"/>
        <rFont val="Calibri"/>
        <family val="2"/>
        <scheme val="minor"/>
      </rPr>
      <t xml:space="preserve"> In Spalte H noch zu absolvierende ECTS ablesen, mit eigenem Plan sowie Zahlen in App "Studienfortschritt- &amp; Abschluss" vergleichen und in Spalte F weitere am IPZ geplante Module als "zukünftig geplant" pink markieren.</t>
    </r>
  </si>
  <si>
    <t>The Craft of Political Analysis*</t>
  </si>
  <si>
    <t>*bis 2025: Statistical Modelling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</si>
</sst>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 (Body)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7E79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0" fontId="5" fillId="0" borderId="2" xfId="0" applyFont="1" applyBorder="1"/>
    <xf numFmtId="0" fontId="0" fillId="0" borderId="3" xfId="0" applyBorder="1"/>
    <xf numFmtId="0" fontId="0" fillId="0" borderId="5" xfId="0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4" xfId="0" applyFont="1" applyBorder="1"/>
    <xf numFmtId="0" fontId="1" fillId="0" borderId="4" xfId="0" applyFont="1" applyBorder="1"/>
    <xf numFmtId="0" fontId="0" fillId="0" borderId="4" xfId="0" applyBorder="1"/>
    <xf numFmtId="0" fontId="0" fillId="0" borderId="0" xfId="0" applyAlignment="1">
      <alignment horizontal="center"/>
    </xf>
    <xf numFmtId="0" fontId="2" fillId="3" borderId="4" xfId="0" applyFont="1" applyFill="1" applyBorder="1"/>
    <xf numFmtId="0" fontId="2" fillId="3" borderId="5" xfId="0" applyFont="1" applyFill="1" applyBorder="1"/>
    <xf numFmtId="0" fontId="0" fillId="0" borderId="0" xfId="0" applyAlignment="1">
      <alignment horizontal="center" vertical="center"/>
    </xf>
    <xf numFmtId="0" fontId="3" fillId="2" borderId="4" xfId="0" applyFont="1" applyFill="1" applyBorder="1"/>
    <xf numFmtId="0" fontId="1" fillId="0" borderId="5" xfId="0" applyFont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0" fillId="0" borderId="7" xfId="0" applyBorder="1"/>
    <xf numFmtId="0" fontId="1" fillId="4" borderId="4" xfId="0" applyFont="1" applyFill="1" applyBorder="1"/>
    <xf numFmtId="0" fontId="0" fillId="0" borderId="1" xfId="0" applyBorder="1" applyAlignment="1">
      <alignment horizontal="center"/>
    </xf>
    <xf numFmtId="0" fontId="3" fillId="0" borderId="3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2" fillId="0" borderId="0" xfId="0" applyFont="1"/>
    <xf numFmtId="0" fontId="2" fillId="3" borderId="0" xfId="0" applyFont="1" applyFill="1"/>
    <xf numFmtId="0" fontId="1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0" fontId="1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1" fillId="0" borderId="0" xfId="0" applyFont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3" fontId="3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3" fillId="2" borderId="5" xfId="0" applyFont="1" applyFill="1" applyBorder="1"/>
    <xf numFmtId="3" fontId="1" fillId="2" borderId="1" xfId="0" applyNumberFormat="1" applyFont="1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wrapText="1"/>
    </xf>
    <xf numFmtId="0" fontId="3" fillId="2" borderId="6" xfId="0" applyFont="1" applyFill="1" applyBorder="1"/>
    <xf numFmtId="0" fontId="3" fillId="2" borderId="7" xfId="0" applyFont="1" applyFill="1" applyBorder="1"/>
    <xf numFmtId="0" fontId="3" fillId="2" borderId="9" xfId="0" applyFont="1" applyFill="1" applyBorder="1"/>
    <xf numFmtId="0" fontId="0" fillId="2" borderId="6" xfId="0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0" borderId="10" xfId="0" applyFont="1" applyBorder="1"/>
    <xf numFmtId="3" fontId="1" fillId="0" borderId="9" xfId="0" applyNumberFormat="1" applyFont="1" applyBorder="1" applyAlignment="1">
      <alignment horizontal="center" wrapText="1"/>
    </xf>
    <xf numFmtId="0" fontId="1" fillId="5" borderId="0" xfId="0" applyFont="1" applyFill="1"/>
    <xf numFmtId="0" fontId="0" fillId="7" borderId="0" xfId="0" applyFill="1" applyAlignment="1">
      <alignment horizontal="left" vertical="top" wrapText="1"/>
    </xf>
    <xf numFmtId="0" fontId="0" fillId="7" borderId="5" xfId="0" applyFill="1" applyBorder="1" applyAlignment="1">
      <alignment horizontal="left" vertical="top" wrapText="1"/>
    </xf>
  </cellXfs>
  <cellStyles count="1">
    <cellStyle name="Standard" xfId="0" builtinId="0"/>
  </cellStyles>
  <dxfs count="30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6699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9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6699"/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B0DE158F-A2B2-5548-BD57-39ECF91AEEC1}"/>
            </a:ext>
          </a:extLst>
        </xdr:cNvPr>
        <xdr:cNvSpPr/>
      </xdr:nvSpPr>
      <xdr:spPr>
        <a:xfrm rot="905010">
          <a:off x="7097059" y="21296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8AFB0526-1317-CE49-9649-7963596CDADD}"/>
            </a:ext>
          </a:extLst>
        </xdr:cNvPr>
        <xdr:cNvSpPr/>
      </xdr:nvSpPr>
      <xdr:spPr>
        <a:xfrm rot="6229621">
          <a:off x="7506018" y="25896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260054F8-A07F-9946-91BA-9EB6D953DDE9}"/>
            </a:ext>
          </a:extLst>
        </xdr:cNvPr>
        <xdr:cNvSpPr/>
      </xdr:nvSpPr>
      <xdr:spPr>
        <a:xfrm rot="905010">
          <a:off x="9497359" y="2193185"/>
          <a:ext cx="33166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5231415F-6916-534F-8125-07973DC2F971}"/>
            </a:ext>
          </a:extLst>
        </xdr:cNvPr>
        <xdr:cNvSpPr/>
      </xdr:nvSpPr>
      <xdr:spPr>
        <a:xfrm rot="6229621">
          <a:off x="99063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267E61E7-820B-0940-A370-8AFCBA14136E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0BFAFA1D-C5AC-8B43-AA96-AD2191931F26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241CDF5D-DF7A-8547-A02E-EFE9CDD7D8B9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FB0F3E0A-0D29-144D-BDB3-A35884300127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D3EA651E-693B-994C-A996-1D45D60885B6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7B4343B9-8F7F-3849-B5FB-7CAE55A3416C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3483871E-C889-054C-AD71-568C91A77153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8E2F7E85-455A-EB40-88F4-0F66C7951AB6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338EFB9A-9149-234C-A5B1-F22924961061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BE5BCD2F-8E9B-0D43-BA59-2C4050459AE5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886033EA-E733-844C-83C9-BCB8D119757F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0D426D15-AEF3-A04A-802E-0036256ED068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8" name="Wolke 7">
          <a:extLst>
            <a:ext uri="{FF2B5EF4-FFF2-40B4-BE49-F238E27FC236}">
              <a16:creationId xmlns:a16="http://schemas.microsoft.com/office/drawing/2014/main" id="{C7343446-D533-FA4A-9932-4C25C32E4BAB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9" name="Eingebuchteter Pfeil nach rechts 8">
          <a:extLst>
            <a:ext uri="{FF2B5EF4-FFF2-40B4-BE49-F238E27FC236}">
              <a16:creationId xmlns:a16="http://schemas.microsoft.com/office/drawing/2014/main" id="{D30CDC13-3785-914E-930C-D16E3DC67921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03B90C78-E77A-6C40-8FDB-854896BA74A0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37E072D0-8C89-5147-BFBC-F51ECFC8FE8C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6C71CB2A-FFCB-754F-9CEB-BB2F19228D46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9585BF9D-9B9A-9442-861C-8B779203B08D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3C40B3CD-84A4-6A4D-BF6A-40D678AD6B43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AFA8E14B-DAE5-3E43-AF64-88D2A29A91BA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8" name="Wolke 7">
          <a:extLst>
            <a:ext uri="{FF2B5EF4-FFF2-40B4-BE49-F238E27FC236}">
              <a16:creationId xmlns:a16="http://schemas.microsoft.com/office/drawing/2014/main" id="{0C14D88F-AA46-744B-ABA4-A6C6FC150CFC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9" name="Eingebuchteter Pfeil nach rechts 8">
          <a:extLst>
            <a:ext uri="{FF2B5EF4-FFF2-40B4-BE49-F238E27FC236}">
              <a16:creationId xmlns:a16="http://schemas.microsoft.com/office/drawing/2014/main" id="{E3432C26-98BD-184C-8C3F-8037C16C51D3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2" name="Wolke 1">
          <a:extLst>
            <a:ext uri="{FF2B5EF4-FFF2-40B4-BE49-F238E27FC236}">
              <a16:creationId xmlns:a16="http://schemas.microsoft.com/office/drawing/2014/main" id="{6914622A-F62C-6B49-A308-C708C91BCE46}"/>
            </a:ext>
          </a:extLst>
        </xdr:cNvPr>
        <xdr:cNvSpPr/>
      </xdr:nvSpPr>
      <xdr:spPr>
        <a:xfrm rot="905010">
          <a:off x="7097059" y="21931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3" name="Eingebuchteter Pfeil nach rechts 2">
          <a:extLst>
            <a:ext uri="{FF2B5EF4-FFF2-40B4-BE49-F238E27FC236}">
              <a16:creationId xmlns:a16="http://schemas.microsoft.com/office/drawing/2014/main" id="{258A8D0E-86C5-ED49-B1E9-DD7082EA625A}"/>
            </a:ext>
          </a:extLst>
        </xdr:cNvPr>
        <xdr:cNvSpPr/>
      </xdr:nvSpPr>
      <xdr:spPr>
        <a:xfrm rot="6229621">
          <a:off x="7506018" y="26531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4" name="Wolke 3">
          <a:extLst>
            <a:ext uri="{FF2B5EF4-FFF2-40B4-BE49-F238E27FC236}">
              <a16:creationId xmlns:a16="http://schemas.microsoft.com/office/drawing/2014/main" id="{68C2C502-20A4-F14B-B37B-326C394948E5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5" name="Eingebuchteter Pfeil nach rechts 4">
          <a:extLst>
            <a:ext uri="{FF2B5EF4-FFF2-40B4-BE49-F238E27FC236}">
              <a16:creationId xmlns:a16="http://schemas.microsoft.com/office/drawing/2014/main" id="{D480B197-1F69-154F-8FD9-CE2B58567C09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6" name="Wolke 5">
          <a:extLst>
            <a:ext uri="{FF2B5EF4-FFF2-40B4-BE49-F238E27FC236}">
              <a16:creationId xmlns:a16="http://schemas.microsoft.com/office/drawing/2014/main" id="{586A1B28-B2FB-5A4E-99E6-DBCAD03B0B3A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7" name="Eingebuchteter Pfeil nach rechts 6">
          <a:extLst>
            <a:ext uri="{FF2B5EF4-FFF2-40B4-BE49-F238E27FC236}">
              <a16:creationId xmlns:a16="http://schemas.microsoft.com/office/drawing/2014/main" id="{195808DF-DC95-EA49-A821-A1604E1A7D20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1001059</xdr:colOff>
      <xdr:row>3</xdr:row>
      <xdr:rowOff>72285</xdr:rowOff>
    </xdr:from>
    <xdr:to>
      <xdr:col>5</xdr:col>
      <xdr:colOff>1980873</xdr:colOff>
      <xdr:row>7</xdr:row>
      <xdr:rowOff>122712</xdr:rowOff>
    </xdr:to>
    <xdr:sp macro="" textlink="">
      <xdr:nvSpPr>
        <xdr:cNvPr id="8" name="Wolke 7">
          <a:extLst>
            <a:ext uri="{FF2B5EF4-FFF2-40B4-BE49-F238E27FC236}">
              <a16:creationId xmlns:a16="http://schemas.microsoft.com/office/drawing/2014/main" id="{83E92AD9-2DC9-2940-9178-3C76EDF5A3DF}"/>
            </a:ext>
          </a:extLst>
        </xdr:cNvPr>
        <xdr:cNvSpPr/>
      </xdr:nvSpPr>
      <xdr:spPr>
        <a:xfrm rot="905010">
          <a:off x="7097059" y="2358285"/>
          <a:ext cx="3138814" cy="964827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6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lang="de-DE" sz="16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Hier ECTS eintragen!</a:t>
          </a:r>
        </a:p>
      </xdr:txBody>
    </xdr:sp>
    <xdr:clientData/>
  </xdr:twoCellAnchor>
  <xdr:twoCellAnchor>
    <xdr:from>
      <xdr:col>4</xdr:col>
      <xdr:colOff>326864</xdr:colOff>
      <xdr:row>5</xdr:row>
      <xdr:rowOff>167609</xdr:rowOff>
    </xdr:from>
    <xdr:to>
      <xdr:col>4</xdr:col>
      <xdr:colOff>972448</xdr:colOff>
      <xdr:row>7</xdr:row>
      <xdr:rowOff>196284</xdr:rowOff>
    </xdr:to>
    <xdr:sp macro="" textlink="">
      <xdr:nvSpPr>
        <xdr:cNvPr id="9" name="Eingebuchteter Pfeil nach rechts 8">
          <a:extLst>
            <a:ext uri="{FF2B5EF4-FFF2-40B4-BE49-F238E27FC236}">
              <a16:creationId xmlns:a16="http://schemas.microsoft.com/office/drawing/2014/main" id="{03880A78-3D3D-8D41-B62E-972FC7069C10}"/>
            </a:ext>
          </a:extLst>
        </xdr:cNvPr>
        <xdr:cNvSpPr/>
      </xdr:nvSpPr>
      <xdr:spPr>
        <a:xfrm rot="6229621">
          <a:off x="7506018" y="2818255"/>
          <a:ext cx="511275" cy="645584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241F2-256B-E149-B773-842B270EF741}">
  <dimension ref="A1:H86"/>
  <sheetViews>
    <sheetView tabSelected="1"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0</v>
      </c>
      <c r="B1" s="9"/>
      <c r="C1" s="9"/>
      <c r="D1" s="9"/>
      <c r="G1" s="9"/>
    </row>
    <row r="2" spans="1:8" ht="18" customHeight="1" x14ac:dyDescent="0.2">
      <c r="A2" s="55" t="s">
        <v>77</v>
      </c>
      <c r="B2" s="55"/>
      <c r="C2" s="55"/>
      <c r="D2" s="55"/>
      <c r="E2" s="55"/>
      <c r="F2" s="55"/>
      <c r="G2" s="55"/>
      <c r="H2" s="55"/>
    </row>
    <row r="3" spans="1:8" s="1" customFormat="1" ht="138" customHeight="1" x14ac:dyDescent="0.25">
      <c r="A3" s="56" t="s">
        <v>81</v>
      </c>
      <c r="B3" s="56"/>
      <c r="C3" s="56"/>
      <c r="D3" s="56"/>
      <c r="E3" s="56"/>
      <c r="F3" s="56"/>
      <c r="G3" s="56"/>
      <c r="H3" s="57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78</v>
      </c>
      <c r="H5" s="10"/>
    </row>
    <row r="6" spans="1:8" s="1" customFormat="1" ht="19" x14ac:dyDescent="0.25">
      <c r="A6" s="23" t="s">
        <v>1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79</v>
      </c>
      <c r="H7" s="11"/>
    </row>
    <row r="8" spans="1:8" s="1" customFormat="1" ht="20" thickBot="1" x14ac:dyDescent="0.3">
      <c r="A8" s="23" t="s">
        <v>80</v>
      </c>
      <c r="H8" s="11"/>
    </row>
    <row r="9" spans="1:8" s="3" customFormat="1" ht="40" customHeight="1" x14ac:dyDescent="0.25">
      <c r="A9" s="37" t="s">
        <v>2</v>
      </c>
      <c r="B9" s="38" t="s">
        <v>3</v>
      </c>
      <c r="C9" s="38" t="s">
        <v>4</v>
      </c>
      <c r="D9" s="38" t="s">
        <v>3</v>
      </c>
      <c r="E9" s="25" t="s">
        <v>5</v>
      </c>
      <c r="F9" s="25" t="s">
        <v>6</v>
      </c>
      <c r="G9" s="25" t="s">
        <v>7</v>
      </c>
      <c r="H9" s="26" t="s">
        <v>8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9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10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82</v>
      </c>
      <c r="B14" s="18">
        <v>6</v>
      </c>
      <c r="C14" s="29" t="s">
        <v>11</v>
      </c>
      <c r="E14" s="5"/>
      <c r="F14" s="24" t="s">
        <v>12</v>
      </c>
      <c r="G14" s="15"/>
      <c r="H14" s="10"/>
    </row>
    <row r="15" spans="1:8" ht="16" thickBot="1" x14ac:dyDescent="0.25">
      <c r="A15" s="14" t="s">
        <v>13</v>
      </c>
      <c r="B15" s="18"/>
      <c r="C15" t="s">
        <v>14</v>
      </c>
      <c r="D15" s="18">
        <v>6</v>
      </c>
      <c r="E15" s="4"/>
      <c r="F15" s="24" t="s">
        <v>12</v>
      </c>
      <c r="G15" s="15"/>
      <c r="H15" s="10"/>
    </row>
    <row r="16" spans="1:8" ht="16" thickBot="1" x14ac:dyDescent="0.25">
      <c r="A16" s="14" t="s">
        <v>83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15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16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17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18</v>
      </c>
      <c r="B22" s="15">
        <v>6</v>
      </c>
      <c r="C22" s="29" t="s">
        <v>19</v>
      </c>
      <c r="E22" s="5"/>
      <c r="F22" s="24" t="s">
        <v>12</v>
      </c>
      <c r="G22" s="15"/>
      <c r="H22" s="10"/>
    </row>
    <row r="23" spans="1:8" ht="16" thickBot="1" x14ac:dyDescent="0.25">
      <c r="A23" s="14" t="s">
        <v>20</v>
      </c>
      <c r="B23" s="15"/>
      <c r="C23" t="s">
        <v>21</v>
      </c>
      <c r="D23" s="15">
        <v>6</v>
      </c>
      <c r="E23" s="4"/>
      <c r="F23" s="24" t="s">
        <v>12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22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23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24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25</v>
      </c>
      <c r="B30" s="15">
        <v>6</v>
      </c>
      <c r="C30" s="29"/>
      <c r="D30" s="15"/>
      <c r="E30" s="5"/>
      <c r="F30" s="24" t="s">
        <v>12</v>
      </c>
      <c r="G30" s="15"/>
      <c r="H30" s="10"/>
    </row>
    <row r="31" spans="1:8" x14ac:dyDescent="0.2">
      <c r="A31" s="14" t="s">
        <v>21</v>
      </c>
      <c r="B31" s="15"/>
      <c r="D31" s="15"/>
      <c r="F31" s="15"/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22" thickBot="1" x14ac:dyDescent="0.3">
      <c r="A33" s="19" t="s">
        <v>26</v>
      </c>
      <c r="B33" s="35"/>
      <c r="C33" s="35"/>
      <c r="D33" s="35"/>
      <c r="E33" s="6">
        <f>SUM(E30)</f>
        <v>0</v>
      </c>
      <c r="F33" s="30"/>
      <c r="G33" s="30"/>
      <c r="H33" s="20">
        <f>MAX(0,6-E33)</f>
        <v>6</v>
      </c>
    </row>
    <row r="34" spans="1:8" x14ac:dyDescent="0.2">
      <c r="A34" s="14"/>
      <c r="B34" s="15"/>
      <c r="F34" s="15"/>
      <c r="G34" s="15"/>
      <c r="H34" s="10"/>
    </row>
    <row r="35" spans="1:8" ht="21" x14ac:dyDescent="0.25">
      <c r="A35" s="16" t="s">
        <v>27</v>
      </c>
      <c r="B35" s="28"/>
      <c r="C35" s="28"/>
      <c r="D35" s="28"/>
      <c r="E35" s="28"/>
      <c r="F35" s="28"/>
      <c r="G35" s="28"/>
      <c r="H35" s="17"/>
    </row>
    <row r="36" spans="1:8" ht="16" customHeight="1" x14ac:dyDescent="0.25">
      <c r="A36" s="16" t="s">
        <v>28</v>
      </c>
      <c r="B36" s="28"/>
      <c r="C36" s="28"/>
      <c r="D36" s="28"/>
      <c r="E36" s="28"/>
      <c r="F36" s="28"/>
      <c r="G36" s="28"/>
      <c r="H36" s="17"/>
    </row>
    <row r="37" spans="1:8" ht="16" thickBot="1" x14ac:dyDescent="0.25">
      <c r="A37" s="14"/>
      <c r="B37" s="36"/>
      <c r="D37" s="36"/>
      <c r="E37" s="36"/>
      <c r="F37" s="15"/>
      <c r="G37" s="15"/>
      <c r="H37" s="10"/>
    </row>
    <row r="38" spans="1:8" ht="16" thickBot="1" x14ac:dyDescent="0.25">
      <c r="A38" s="13" t="s">
        <v>25</v>
      </c>
      <c r="B38" s="15">
        <v>6</v>
      </c>
      <c r="C38" s="29" t="s">
        <v>25</v>
      </c>
      <c r="D38" s="15"/>
      <c r="E38" s="5"/>
      <c r="F38" s="24" t="s">
        <v>12</v>
      </c>
      <c r="G38" s="15"/>
      <c r="H38" s="10"/>
    </row>
    <row r="39" spans="1:8" ht="16" thickBot="1" x14ac:dyDescent="0.25">
      <c r="A39" s="14" t="s">
        <v>21</v>
      </c>
      <c r="B39" s="15"/>
      <c r="C39" t="s">
        <v>21</v>
      </c>
      <c r="D39" s="15">
        <v>6</v>
      </c>
      <c r="E39" s="4"/>
      <c r="F39" s="24" t="s">
        <v>12</v>
      </c>
      <c r="G39" s="15"/>
      <c r="H39" s="10"/>
    </row>
    <row r="40" spans="1:8" ht="16" thickBot="1" x14ac:dyDescent="0.25">
      <c r="A40" s="14"/>
      <c r="B40" s="15"/>
      <c r="D40" s="15"/>
      <c r="E40" s="15"/>
      <c r="F40" s="15"/>
      <c r="G40" s="15"/>
      <c r="H40" s="10"/>
    </row>
    <row r="41" spans="1:8" ht="16" thickBot="1" x14ac:dyDescent="0.25">
      <c r="A41" s="13" t="s">
        <v>25</v>
      </c>
      <c r="B41" s="15">
        <v>6</v>
      </c>
      <c r="C41" s="29"/>
      <c r="D41" s="15"/>
      <c r="E41" s="5"/>
      <c r="F41" s="24" t="s">
        <v>12</v>
      </c>
      <c r="G41" s="15"/>
      <c r="H41" s="10"/>
    </row>
    <row r="42" spans="1:8" x14ac:dyDescent="0.2">
      <c r="A42" s="14" t="s">
        <v>21</v>
      </c>
      <c r="B42" s="15"/>
      <c r="D42" s="15"/>
      <c r="F42" s="15"/>
      <c r="G42" s="15"/>
      <c r="H42" s="10"/>
    </row>
    <row r="43" spans="1:8" ht="16" thickBot="1" x14ac:dyDescent="0.25">
      <c r="A43" s="14"/>
      <c r="B43" s="15"/>
      <c r="D43" s="15"/>
      <c r="E43" s="15"/>
      <c r="F43" s="15"/>
      <c r="G43" s="15"/>
      <c r="H43" s="10"/>
    </row>
    <row r="44" spans="1:8" ht="22" thickBot="1" x14ac:dyDescent="0.3">
      <c r="A44" s="19" t="s">
        <v>26</v>
      </c>
      <c r="B44" s="35"/>
      <c r="C44" s="35"/>
      <c r="D44" s="35"/>
      <c r="E44" s="6">
        <f>SUM(E38,E39,E41)</f>
        <v>0</v>
      </c>
      <c r="F44" s="30"/>
      <c r="G44" s="30"/>
      <c r="H44" s="20">
        <f>MAX(0,18-E44)</f>
        <v>18</v>
      </c>
    </row>
    <row r="45" spans="1:8" x14ac:dyDescent="0.2">
      <c r="A45" s="14"/>
      <c r="B45" s="15"/>
      <c r="D45" s="15"/>
      <c r="E45" s="15"/>
      <c r="F45" s="15"/>
      <c r="G45" s="15"/>
      <c r="H45" s="10"/>
    </row>
    <row r="46" spans="1:8" ht="21" x14ac:dyDescent="0.25">
      <c r="A46" s="16" t="s">
        <v>29</v>
      </c>
      <c r="B46" s="28"/>
      <c r="C46" s="28"/>
      <c r="D46" s="28"/>
      <c r="E46" s="28"/>
      <c r="F46" s="28"/>
      <c r="G46" s="28"/>
      <c r="H46" s="17"/>
    </row>
    <row r="47" spans="1:8" ht="16" thickBot="1" x14ac:dyDescent="0.25">
      <c r="A47" s="14"/>
      <c r="B47" s="36"/>
      <c r="D47" s="36"/>
      <c r="F47" s="18"/>
      <c r="G47" s="18"/>
      <c r="H47" s="10"/>
    </row>
    <row r="48" spans="1:8" ht="16" thickBot="1" x14ac:dyDescent="0.25">
      <c r="A48" s="13" t="s">
        <v>25</v>
      </c>
      <c r="C48" s="29" t="s">
        <v>25</v>
      </c>
      <c r="E48" s="5"/>
      <c r="F48" s="24" t="s">
        <v>12</v>
      </c>
      <c r="G48" s="18"/>
      <c r="H48" s="10"/>
    </row>
    <row r="49" spans="1:8" ht="16" thickBot="1" x14ac:dyDescent="0.25">
      <c r="A49" s="14" t="s">
        <v>21</v>
      </c>
      <c r="C49" t="s">
        <v>21</v>
      </c>
      <c r="E49" s="5"/>
      <c r="F49" s="24" t="s">
        <v>12</v>
      </c>
      <c r="G49" s="18"/>
      <c r="H49" s="10"/>
    </row>
    <row r="50" spans="1:8" ht="16" thickBot="1" x14ac:dyDescent="0.25">
      <c r="A50" s="14"/>
      <c r="E50" s="18"/>
      <c r="F50" s="18"/>
      <c r="G50" s="18"/>
      <c r="H50" s="10"/>
    </row>
    <row r="51" spans="1:8" ht="16" thickBot="1" x14ac:dyDescent="0.25">
      <c r="A51" s="13" t="s">
        <v>25</v>
      </c>
      <c r="C51" s="29" t="s">
        <v>25</v>
      </c>
      <c r="E51" s="5"/>
      <c r="F51" s="24" t="s">
        <v>12</v>
      </c>
      <c r="G51" s="18"/>
      <c r="H51" s="10"/>
    </row>
    <row r="52" spans="1:8" ht="16" thickBot="1" x14ac:dyDescent="0.25">
      <c r="A52" s="14" t="s">
        <v>21</v>
      </c>
      <c r="C52" t="s">
        <v>21</v>
      </c>
      <c r="E52" s="5"/>
      <c r="F52" s="24" t="s">
        <v>12</v>
      </c>
      <c r="G52" s="18"/>
      <c r="H52" s="10"/>
    </row>
    <row r="53" spans="1:8" ht="16" thickBot="1" x14ac:dyDescent="0.25">
      <c r="A53" s="14"/>
      <c r="E53" s="18"/>
      <c r="F53" s="18"/>
      <c r="G53" s="18"/>
      <c r="H53" s="10"/>
    </row>
    <row r="54" spans="1:8" ht="16" thickBot="1" x14ac:dyDescent="0.25">
      <c r="A54" s="13" t="s">
        <v>25</v>
      </c>
      <c r="C54" s="29" t="s">
        <v>25</v>
      </c>
      <c r="E54" s="41"/>
      <c r="F54" s="24" t="s">
        <v>12</v>
      </c>
      <c r="G54" s="18"/>
      <c r="H54" s="10"/>
    </row>
    <row r="55" spans="1:8" ht="16" thickBot="1" x14ac:dyDescent="0.25">
      <c r="A55" s="14" t="s">
        <v>21</v>
      </c>
      <c r="C55" t="s">
        <v>21</v>
      </c>
      <c r="E55" s="46"/>
      <c r="F55" s="24" t="s">
        <v>12</v>
      </c>
      <c r="G55" s="18"/>
      <c r="H55" s="10"/>
    </row>
    <row r="56" spans="1:8" ht="16" thickBot="1" x14ac:dyDescent="0.25">
      <c r="A56" s="14"/>
      <c r="E56" s="18"/>
      <c r="F56" s="18"/>
      <c r="G56" s="18"/>
      <c r="H56" s="10"/>
    </row>
    <row r="57" spans="1:8" ht="16" thickBot="1" x14ac:dyDescent="0.25">
      <c r="A57" s="13" t="s">
        <v>25</v>
      </c>
      <c r="C57" s="29" t="s">
        <v>25</v>
      </c>
      <c r="E57" s="46"/>
      <c r="F57" s="24" t="s">
        <v>12</v>
      </c>
      <c r="G57" s="18"/>
      <c r="H57" s="10"/>
    </row>
    <row r="58" spans="1:8" ht="16" thickBot="1" x14ac:dyDescent="0.25">
      <c r="A58" s="14" t="s">
        <v>21</v>
      </c>
      <c r="C58" t="s">
        <v>21</v>
      </c>
      <c r="E58" s="46"/>
      <c r="F58" s="24" t="s">
        <v>12</v>
      </c>
      <c r="G58" s="18"/>
      <c r="H58" s="10"/>
    </row>
    <row r="59" spans="1:8" ht="16" thickBot="1" x14ac:dyDescent="0.25">
      <c r="A59" s="14"/>
      <c r="E59" s="18"/>
      <c r="F59" s="18"/>
      <c r="G59" s="18"/>
      <c r="H59" s="10"/>
    </row>
    <row r="60" spans="1:8" ht="16" thickBot="1" x14ac:dyDescent="0.25">
      <c r="A60" s="13" t="s">
        <v>25</v>
      </c>
      <c r="C60" s="29" t="s">
        <v>25</v>
      </c>
      <c r="E60" s="46"/>
      <c r="F60" s="24" t="s">
        <v>12</v>
      </c>
      <c r="G60" s="18"/>
      <c r="H60" s="10"/>
    </row>
    <row r="61" spans="1:8" ht="16" thickBot="1" x14ac:dyDescent="0.25">
      <c r="A61" s="14" t="s">
        <v>21</v>
      </c>
      <c r="C61" t="s">
        <v>21</v>
      </c>
      <c r="E61" s="46"/>
      <c r="F61" s="24" t="s">
        <v>12</v>
      </c>
      <c r="G61" s="18"/>
      <c r="H61" s="10"/>
    </row>
    <row r="62" spans="1:8" x14ac:dyDescent="0.2">
      <c r="A62" s="14"/>
      <c r="E62" s="18"/>
      <c r="F62" s="18"/>
      <c r="G62" s="18"/>
      <c r="H62" s="10"/>
    </row>
    <row r="63" spans="1:8" ht="16" thickBot="1" x14ac:dyDescent="0.25">
      <c r="A63" s="14"/>
      <c r="E63" s="18"/>
      <c r="F63" s="18"/>
      <c r="G63" s="18"/>
      <c r="H63" s="10"/>
    </row>
    <row r="64" spans="1:8" ht="16" thickBot="1" x14ac:dyDescent="0.25">
      <c r="A64" s="13" t="s">
        <v>30</v>
      </c>
      <c r="E64" s="7">
        <f>MAX(0,E17-12)</f>
        <v>0</v>
      </c>
      <c r="H64" s="10"/>
    </row>
    <row r="65" spans="1:8" ht="16" thickBot="1" x14ac:dyDescent="0.25">
      <c r="A65" s="13" t="s">
        <v>31</v>
      </c>
      <c r="E65" s="7">
        <f>MAX(0,E25-12)</f>
        <v>0</v>
      </c>
      <c r="H65" s="10"/>
    </row>
    <row r="66" spans="1:8" ht="16" thickBot="1" x14ac:dyDescent="0.25">
      <c r="A66" s="13" t="s">
        <v>32</v>
      </c>
      <c r="E66" s="7">
        <f>MAX(0,E44-18)</f>
        <v>0</v>
      </c>
      <c r="F66" s="15"/>
      <c r="H66" s="10"/>
    </row>
    <row r="67" spans="1:8" ht="16" thickBot="1" x14ac:dyDescent="0.25">
      <c r="A67" s="14"/>
      <c r="F67" s="15"/>
      <c r="H67" s="10"/>
    </row>
    <row r="68" spans="1:8" ht="22" thickBot="1" x14ac:dyDescent="0.3">
      <c r="A68" s="19" t="s">
        <v>33</v>
      </c>
      <c r="B68" s="35"/>
      <c r="C68" s="35"/>
      <c r="D68" s="43"/>
      <c r="E68" s="44">
        <f>SUM(E48,E49,E51,E52,E54,E55,E57,E58,E60,E61,E64,E65,E66)</f>
        <v>0</v>
      </c>
      <c r="F68" s="42"/>
      <c r="G68" s="30"/>
      <c r="H68" s="47">
        <f>MAX(0,42-E68)</f>
        <v>42</v>
      </c>
    </row>
    <row r="69" spans="1:8" ht="16" customHeight="1" x14ac:dyDescent="0.2">
      <c r="A69" s="14"/>
      <c r="F69" s="15"/>
      <c r="H69" s="10"/>
    </row>
    <row r="70" spans="1:8" ht="21" x14ac:dyDescent="0.25">
      <c r="A70" s="16" t="s">
        <v>34</v>
      </c>
      <c r="B70" s="28"/>
      <c r="C70" s="28"/>
      <c r="D70" s="28"/>
      <c r="E70" s="28"/>
      <c r="F70" s="28"/>
      <c r="G70" s="28"/>
      <c r="H70" s="17"/>
    </row>
    <row r="71" spans="1:8" ht="16" customHeight="1" thickBot="1" x14ac:dyDescent="0.25">
      <c r="A71" s="14"/>
      <c r="F71" s="15"/>
      <c r="H71" s="10"/>
    </row>
    <row r="72" spans="1:8" ht="16" customHeight="1" thickBot="1" x14ac:dyDescent="0.25">
      <c r="A72" s="13" t="s">
        <v>35</v>
      </c>
      <c r="B72" s="15">
        <v>30</v>
      </c>
      <c r="C72" s="29" t="s">
        <v>35</v>
      </c>
      <c r="E72" s="41"/>
      <c r="F72" s="24" t="s">
        <v>12</v>
      </c>
      <c r="H72" s="10"/>
    </row>
    <row r="73" spans="1:8" ht="16" thickBot="1" x14ac:dyDescent="0.25">
      <c r="A73" s="14" t="s">
        <v>36</v>
      </c>
      <c r="C73" t="s">
        <v>36</v>
      </c>
      <c r="D73" s="15">
        <v>30</v>
      </c>
      <c r="E73" s="41"/>
      <c r="F73" s="24" t="s">
        <v>12</v>
      </c>
      <c r="H73" s="10"/>
    </row>
    <row r="74" spans="1:8" ht="16" thickBot="1" x14ac:dyDescent="0.25">
      <c r="A74" s="14"/>
      <c r="F74" s="15"/>
      <c r="H74" s="10"/>
    </row>
    <row r="75" spans="1:8" ht="22" customHeight="1" thickBot="1" x14ac:dyDescent="0.3">
      <c r="A75" s="48" t="s">
        <v>33</v>
      </c>
      <c r="B75" s="49"/>
      <c r="C75" s="49"/>
      <c r="D75" s="50"/>
      <c r="E75" s="44">
        <f>SUM(E72,E73)</f>
        <v>0</v>
      </c>
      <c r="F75" s="51"/>
      <c r="G75" s="52"/>
      <c r="H75" s="54">
        <f>MAX(0,30-E75)</f>
        <v>30</v>
      </c>
    </row>
    <row r="76" spans="1:8" ht="22" thickBot="1" x14ac:dyDescent="0.3">
      <c r="A76" s="53" t="s">
        <v>37</v>
      </c>
      <c r="B76" s="22"/>
      <c r="C76" s="22"/>
      <c r="D76" s="22"/>
      <c r="E76" s="39">
        <f>SUM((12-H17)+(12-H25)+(6-H33)+(18-H44)+(42-H68)+(30-H75))</f>
        <v>0</v>
      </c>
      <c r="F76" s="22"/>
      <c r="G76" s="22"/>
      <c r="H76" s="40">
        <f>120-E76</f>
        <v>120</v>
      </c>
    </row>
    <row r="78" spans="1:8" x14ac:dyDescent="0.2">
      <c r="F78" s="18"/>
      <c r="G78" s="2"/>
      <c r="H78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</sheetData>
  <mergeCells count="2">
    <mergeCell ref="A2:H2"/>
    <mergeCell ref="A3:H3"/>
  </mergeCells>
  <conditionalFormatting sqref="F14:F15">
    <cfRule type="containsText" dxfId="300" priority="126" operator="containsText" text="bereits erfolgreich absolviert">
      <formula>NOT(ISERROR(SEARCH("bereits erfolgreich absolviert",F14)))</formula>
    </cfRule>
    <cfRule type="containsText" dxfId="299" priority="125" operator="containsText" text="gebucht aktuelles Semester">
      <formula>NOT(ISERROR(SEARCH("gebucht aktuelles Semester",F14)))</formula>
    </cfRule>
    <cfRule type="containsText" dxfId="298" priority="124" operator="containsText" text="im Ausland geplant/absolviert/angerechnet">
      <formula>NOT(ISERROR(SEARCH("im Ausland geplant/absolviert/angerechnet",F14)))</formula>
    </cfRule>
    <cfRule type="containsText" dxfId="297" priority="123" operator="containsText" text="zukünftig geplant">
      <formula>NOT(ISERROR(SEARCH("zukünftig geplant",F14)))</formula>
    </cfRule>
  </conditionalFormatting>
  <conditionalFormatting sqref="F22:F23">
    <cfRule type="containsText" dxfId="296" priority="110" operator="containsText" text="bereits erfolgreich absolviert">
      <formula>NOT(ISERROR(SEARCH("bereits erfolgreich absolviert",F22)))</formula>
    </cfRule>
    <cfRule type="containsText" dxfId="295" priority="109" operator="containsText" text="gebucht aktuelles Semester">
      <formula>NOT(ISERROR(SEARCH("gebucht aktuelles Semester",F22)))</formula>
    </cfRule>
    <cfRule type="containsText" dxfId="294" priority="108" operator="containsText" text="im Ausland geplant/absolviert/angerechnet">
      <formula>NOT(ISERROR(SEARCH("im Ausland geplant/absolviert/angerechnet",F22)))</formula>
    </cfRule>
    <cfRule type="containsText" dxfId="293" priority="107" operator="containsText" text="zukünftig geplant">
      <formula>NOT(ISERROR(SEARCH("zukünftig geplant",F22)))</formula>
    </cfRule>
  </conditionalFormatting>
  <conditionalFormatting sqref="F30">
    <cfRule type="containsText" dxfId="292" priority="17" operator="containsText" text="zukünftig geplant">
      <formula>NOT(ISERROR(SEARCH("zukünftig geplant",F30)))</formula>
    </cfRule>
    <cfRule type="containsText" dxfId="291" priority="18" operator="containsText" text="im Ausland geplant/absolviert/angerechnet">
      <formula>NOT(ISERROR(SEARCH("im Ausland geplant/absolviert/angerechnet",F30)))</formula>
    </cfRule>
    <cfRule type="containsText" dxfId="290" priority="19" operator="containsText" text="gebucht aktuelles Semester">
      <formula>NOT(ISERROR(SEARCH("gebucht aktuelles Semester",F30)))</formula>
    </cfRule>
    <cfRule type="containsText" dxfId="289" priority="20" operator="containsText" text="bereits erfolgreich absolviert">
      <formula>NOT(ISERROR(SEARCH("bereits erfolgreich absolviert",F30)))</formula>
    </cfRule>
  </conditionalFormatting>
  <conditionalFormatting sqref="F38:F39">
    <cfRule type="containsText" dxfId="288" priority="94" operator="containsText" text="bereits erfolgreich absolviert">
      <formula>NOT(ISERROR(SEARCH("bereits erfolgreich absolviert",F38)))</formula>
    </cfRule>
    <cfRule type="containsText" dxfId="287" priority="93" operator="containsText" text="gebucht aktuelles Semester">
      <formula>NOT(ISERROR(SEARCH("gebucht aktuelles Semester",F38)))</formula>
    </cfRule>
    <cfRule type="containsText" dxfId="286" priority="92" operator="containsText" text="im Ausland geplant/absolviert/angerechnet">
      <formula>NOT(ISERROR(SEARCH("im Ausland geplant/absolviert/angerechnet",F38)))</formula>
    </cfRule>
    <cfRule type="containsText" dxfId="285" priority="91" operator="containsText" text="zukünftig geplant">
      <formula>NOT(ISERROR(SEARCH("zukünftig geplant",F38)))</formula>
    </cfRule>
  </conditionalFormatting>
  <conditionalFormatting sqref="F41">
    <cfRule type="containsText" dxfId="284" priority="90" operator="containsText" text="bereits erfolgreich absolviert">
      <formula>NOT(ISERROR(SEARCH("bereits erfolgreich absolviert",F41)))</formula>
    </cfRule>
    <cfRule type="containsText" dxfId="283" priority="89" operator="containsText" text="gebucht aktuelles Semester">
      <formula>NOT(ISERROR(SEARCH("gebucht aktuelles Semester",F41)))</formula>
    </cfRule>
    <cfRule type="containsText" dxfId="282" priority="88" operator="containsText" text="im Ausland geplant/absolviert/angerechnet">
      <formula>NOT(ISERROR(SEARCH("im Ausland geplant/absolviert/angerechnet",F41)))</formula>
    </cfRule>
    <cfRule type="containsText" dxfId="281" priority="87" operator="containsText" text="zukünftig geplant">
      <formula>NOT(ISERROR(SEARCH("zukünftig geplant",F41)))</formula>
    </cfRule>
  </conditionalFormatting>
  <conditionalFormatting sqref="F48:F49">
    <cfRule type="containsText" dxfId="280" priority="75" operator="containsText" text="zukünftig geplant">
      <formula>NOT(ISERROR(SEARCH("zukünftig geplant",F48)))</formula>
    </cfRule>
    <cfRule type="containsText" dxfId="279" priority="76" operator="containsText" text="im Ausland geplant/absolviert/angerechnet">
      <formula>NOT(ISERROR(SEARCH("im Ausland geplant/absolviert/angerechnet",F48)))</formula>
    </cfRule>
    <cfRule type="containsText" dxfId="278" priority="77" operator="containsText" text="gebucht aktuelles Semester">
      <formula>NOT(ISERROR(SEARCH("gebucht aktuelles Semester",F48)))</formula>
    </cfRule>
    <cfRule type="containsText" dxfId="277" priority="78" operator="containsText" text="bereits erfolgreich absolviert">
      <formula>NOT(ISERROR(SEARCH("bereits erfolgreich absolviert",F48)))</formula>
    </cfRule>
  </conditionalFormatting>
  <conditionalFormatting sqref="F51:F52">
    <cfRule type="containsText" dxfId="276" priority="67" operator="containsText" text="zukünftig geplant">
      <formula>NOT(ISERROR(SEARCH("zukünftig geplant",F51)))</formula>
    </cfRule>
    <cfRule type="containsText" dxfId="275" priority="68" operator="containsText" text="im Ausland geplant/absolviert/angerechnet">
      <formula>NOT(ISERROR(SEARCH("im Ausland geplant/absolviert/angerechnet",F51)))</formula>
    </cfRule>
    <cfRule type="containsText" dxfId="274" priority="69" operator="containsText" text="gebucht aktuelles Semester">
      <formula>NOT(ISERROR(SEARCH("gebucht aktuelles Semester",F51)))</formula>
    </cfRule>
    <cfRule type="containsText" dxfId="273" priority="70" operator="containsText" text="bereits erfolgreich absolviert">
      <formula>NOT(ISERROR(SEARCH("bereits erfolgreich absolviert",F51)))</formula>
    </cfRule>
  </conditionalFormatting>
  <conditionalFormatting sqref="F54:F55">
    <cfRule type="containsText" dxfId="272" priority="44" operator="containsText" text="bereits erfolgreich absolviert">
      <formula>NOT(ISERROR(SEARCH("bereits erfolgreich absolviert",F54)))</formula>
    </cfRule>
    <cfRule type="containsText" dxfId="271" priority="41" operator="containsText" text="zukünftig geplant">
      <formula>NOT(ISERROR(SEARCH("zukünftig geplant",F54)))</formula>
    </cfRule>
    <cfRule type="containsText" dxfId="270" priority="42" operator="containsText" text="im Ausland geplant/absolviert/angerechnet">
      <formula>NOT(ISERROR(SEARCH("im Ausland geplant/absolviert/angerechnet",F54)))</formula>
    </cfRule>
    <cfRule type="containsText" dxfId="269" priority="43" operator="containsText" text="gebucht aktuelles Semester">
      <formula>NOT(ISERROR(SEARCH("gebucht aktuelles Semester",F54)))</formula>
    </cfRule>
  </conditionalFormatting>
  <conditionalFormatting sqref="F57:F58">
    <cfRule type="containsText" dxfId="268" priority="33" operator="containsText" text="zukünftig geplant">
      <formula>NOT(ISERROR(SEARCH("zukünftig geplant",F57)))</formula>
    </cfRule>
    <cfRule type="containsText" dxfId="267" priority="34" operator="containsText" text="im Ausland geplant/absolviert/angerechnet">
      <formula>NOT(ISERROR(SEARCH("im Ausland geplant/absolviert/angerechnet",F57)))</formula>
    </cfRule>
    <cfRule type="containsText" dxfId="266" priority="35" operator="containsText" text="gebucht aktuelles Semester">
      <formula>NOT(ISERROR(SEARCH("gebucht aktuelles Semester",F57)))</formula>
    </cfRule>
    <cfRule type="containsText" dxfId="265" priority="36" operator="containsText" text="bereits erfolgreich absolviert">
      <formula>NOT(ISERROR(SEARCH("bereits erfolgreich absolviert",F57)))</formula>
    </cfRule>
  </conditionalFormatting>
  <conditionalFormatting sqref="F60:F61">
    <cfRule type="containsText" dxfId="264" priority="25" operator="containsText" text="zukünftig geplant">
      <formula>NOT(ISERROR(SEARCH("zukünftig geplant",F60)))</formula>
    </cfRule>
    <cfRule type="containsText" dxfId="263" priority="28" operator="containsText" text="bereits erfolgreich absolviert">
      <formula>NOT(ISERROR(SEARCH("bereits erfolgreich absolviert",F60)))</formula>
    </cfRule>
    <cfRule type="containsText" dxfId="262" priority="27" operator="containsText" text="gebucht aktuelles Semester">
      <formula>NOT(ISERROR(SEARCH("gebucht aktuelles Semester",F60)))</formula>
    </cfRule>
    <cfRule type="containsText" dxfId="261" priority="26" operator="containsText" text="im Ausland geplant/absolviert/angerechnet">
      <formula>NOT(ISERROR(SEARCH("im Ausland geplant/absolviert/angerechnet",F60)))</formula>
    </cfRule>
  </conditionalFormatting>
  <conditionalFormatting sqref="F66:F67">
    <cfRule type="containsText" dxfId="260" priority="116" operator="containsText" text="im Ausland geplant/absolviert/angerechnet">
      <formula>NOT(ISERROR(SEARCH("im Ausland geplant/absolviert/angerechnet",F66)))</formula>
    </cfRule>
    <cfRule type="containsText" dxfId="259" priority="117" operator="containsText" text="gebucht aktuelles Semester">
      <formula>NOT(ISERROR(SEARCH("gebucht aktuelles Semester",F66)))</formula>
    </cfRule>
    <cfRule type="containsText" dxfId="258" priority="118" operator="containsText" text="bereits erfolgreich absolviert">
      <formula>NOT(ISERROR(SEARCH("bereits erfolgreich absolviert",F66)))</formula>
    </cfRule>
    <cfRule type="containsText" dxfId="257" priority="115" operator="containsText" text="zukünftig geplant">
      <formula>NOT(ISERROR(SEARCH("zukünftig geplant",F66)))</formula>
    </cfRule>
  </conditionalFormatting>
  <conditionalFormatting sqref="F69">
    <cfRule type="containsText" dxfId="256" priority="66" operator="containsText" text="bereits erfolgreich absolviert">
      <formula>NOT(ISERROR(SEARCH("bereits erfolgreich absolviert",F69)))</formula>
    </cfRule>
    <cfRule type="containsText" dxfId="255" priority="65" operator="containsText" text="gebucht aktuelles Semester">
      <formula>NOT(ISERROR(SEARCH("gebucht aktuelles Semester",F69)))</formula>
    </cfRule>
    <cfRule type="containsText" dxfId="254" priority="64" operator="containsText" text="im Ausland geplant/absolviert/angerechnet">
      <formula>NOT(ISERROR(SEARCH("im Ausland geplant/absolviert/angerechnet",F69)))</formula>
    </cfRule>
    <cfRule type="containsText" dxfId="253" priority="63" operator="containsText" text="zukünftig geplant">
      <formula>NOT(ISERROR(SEARCH("zukünftig geplant",F69)))</formula>
    </cfRule>
  </conditionalFormatting>
  <conditionalFormatting sqref="F71:F74">
    <cfRule type="containsText" dxfId="252" priority="52" operator="containsText" text="im Ausland geplant/absolviert/angerechnet">
      <formula>NOT(ISERROR(SEARCH("im Ausland geplant/absolviert/angerechnet",F71)))</formula>
    </cfRule>
    <cfRule type="containsText" dxfId="251" priority="51" operator="containsText" text="zukünftig geplant">
      <formula>NOT(ISERROR(SEARCH("zukünftig geplant",F71)))</formula>
    </cfRule>
    <cfRule type="containsText" dxfId="250" priority="54" operator="containsText" text="bereits erfolgreich absolviert">
      <formula>NOT(ISERROR(SEARCH("bereits erfolgreich absolviert",F71)))</formula>
    </cfRule>
    <cfRule type="containsText" dxfId="249" priority="53" operator="containsText" text="gebucht aktuelles Semester">
      <formula>NOT(ISERROR(SEARCH("gebucht aktuelles Semester",F71)))</formula>
    </cfRule>
  </conditionalFormatting>
  <conditionalFormatting sqref="H17">
    <cfRule type="cellIs" dxfId="248" priority="127" operator="greaterThan">
      <formula>0</formula>
    </cfRule>
    <cfRule type="cellIs" dxfId="247" priority="136" operator="lessThanOrEqual">
      <formula>0</formula>
    </cfRule>
  </conditionalFormatting>
  <conditionalFormatting sqref="H25">
    <cfRule type="cellIs" dxfId="246" priority="134" operator="lessThanOrEqual">
      <formula>0</formula>
    </cfRule>
    <cfRule type="cellIs" dxfId="245" priority="135" operator="greaterThan">
      <formula>0</formula>
    </cfRule>
  </conditionalFormatting>
  <conditionalFormatting sqref="H33">
    <cfRule type="cellIs" dxfId="244" priority="22" operator="greaterThan">
      <formula>0</formula>
    </cfRule>
    <cfRule type="cellIs" dxfId="243" priority="21" operator="lessThanOrEqual">
      <formula>0</formula>
    </cfRule>
  </conditionalFormatting>
  <conditionalFormatting sqref="H44">
    <cfRule type="cellIs" dxfId="242" priority="132" operator="lessThanOrEqual">
      <formula>0</formula>
    </cfRule>
    <cfRule type="cellIs" dxfId="241" priority="133" operator="greaterThan">
      <formula>0</formula>
    </cfRule>
  </conditionalFormatting>
  <conditionalFormatting sqref="H68">
    <cfRule type="cellIs" dxfId="240" priority="130" operator="lessThanOrEqual">
      <formula>0</formula>
    </cfRule>
    <cfRule type="cellIs" dxfId="239" priority="131" operator="greaterThan">
      <formula>0</formula>
    </cfRule>
  </conditionalFormatting>
  <conditionalFormatting sqref="H75">
    <cfRule type="cellIs" dxfId="238" priority="23" operator="lessThanOrEqual">
      <formula>0</formula>
    </cfRule>
  </conditionalFormatting>
  <conditionalFormatting sqref="H75:H76">
    <cfRule type="cellIs" dxfId="237" priority="24" operator="greaterThan">
      <formula>0</formula>
    </cfRule>
  </conditionalFormatting>
  <conditionalFormatting sqref="H76">
    <cfRule type="cellIs" dxfId="236" priority="128" operator="equal">
      <formula>0</formula>
    </cfRule>
  </conditionalFormatting>
  <dataValidations count="1">
    <dataValidation type="list" allowBlank="1" showInputMessage="1" showErrorMessage="1" sqref="F14:F15 F38:F39 F30 F48:F49 F51:F52 F72:F73 F22:F23 F54:F55 F57:F58 F60:F61 F41" xr:uid="{D80BFF22-8571-ED40-B79A-3AE4429514D3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6A8E7-85D2-E04F-BF68-A3DA1953A2AF}">
  <dimension ref="A1:H78"/>
  <sheetViews>
    <sheetView topLeftCell="A43"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38</v>
      </c>
      <c r="B1" s="9"/>
      <c r="C1" s="9"/>
      <c r="D1" s="9"/>
      <c r="G1" s="9"/>
    </row>
    <row r="2" spans="1:8" ht="18" customHeight="1" x14ac:dyDescent="0.2">
      <c r="A2" s="55" t="s">
        <v>77</v>
      </c>
      <c r="B2" s="55"/>
      <c r="C2" s="55"/>
      <c r="D2" s="55"/>
      <c r="E2" s="55"/>
      <c r="F2" s="55"/>
      <c r="G2" s="55"/>
      <c r="H2" s="55"/>
    </row>
    <row r="3" spans="1:8" s="1" customFormat="1" ht="138" customHeight="1" x14ac:dyDescent="0.25">
      <c r="A3" s="56" t="s">
        <v>81</v>
      </c>
      <c r="B3" s="56"/>
      <c r="C3" s="56"/>
      <c r="D3" s="56"/>
      <c r="E3" s="56"/>
      <c r="F3" s="56"/>
      <c r="G3" s="56"/>
      <c r="H3" s="57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78</v>
      </c>
      <c r="H5" s="10"/>
    </row>
    <row r="6" spans="1:8" s="1" customFormat="1" ht="19" x14ac:dyDescent="0.25">
      <c r="A6" s="23" t="s">
        <v>1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79</v>
      </c>
      <c r="H7" s="11"/>
    </row>
    <row r="8" spans="1:8" s="1" customFormat="1" ht="20" thickBot="1" x14ac:dyDescent="0.3">
      <c r="A8" s="23" t="s">
        <v>80</v>
      </c>
      <c r="H8" s="11"/>
    </row>
    <row r="9" spans="1:8" s="3" customFormat="1" ht="40" customHeight="1" x14ac:dyDescent="0.25">
      <c r="A9" s="37" t="s">
        <v>2</v>
      </c>
      <c r="B9" s="38" t="s">
        <v>3</v>
      </c>
      <c r="C9" s="38" t="s">
        <v>4</v>
      </c>
      <c r="D9" s="38" t="s">
        <v>3</v>
      </c>
      <c r="E9" s="25" t="s">
        <v>5</v>
      </c>
      <c r="F9" s="25" t="s">
        <v>6</v>
      </c>
      <c r="G9" s="25" t="s">
        <v>7</v>
      </c>
      <c r="H9" s="26" t="s">
        <v>8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9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10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82</v>
      </c>
      <c r="B14" s="18">
        <v>6</v>
      </c>
      <c r="C14" s="29" t="s">
        <v>11</v>
      </c>
      <c r="E14" s="5"/>
      <c r="F14" s="24" t="s">
        <v>12</v>
      </c>
      <c r="G14" s="15"/>
      <c r="H14" s="10"/>
    </row>
    <row r="15" spans="1:8" ht="16" thickBot="1" x14ac:dyDescent="0.25">
      <c r="A15" s="14" t="s">
        <v>13</v>
      </c>
      <c r="B15" s="18"/>
      <c r="C15" t="s">
        <v>14</v>
      </c>
      <c r="D15" s="18">
        <v>6</v>
      </c>
      <c r="E15" s="4"/>
      <c r="F15" s="24" t="s">
        <v>12</v>
      </c>
      <c r="G15" s="15"/>
      <c r="H15" s="10"/>
    </row>
    <row r="16" spans="1:8" ht="16" thickBot="1" x14ac:dyDescent="0.25">
      <c r="A16" s="14" t="s">
        <v>83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15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39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40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41</v>
      </c>
      <c r="B22" s="15">
        <v>6</v>
      </c>
      <c r="C22" s="29" t="s">
        <v>42</v>
      </c>
      <c r="E22" s="5"/>
      <c r="F22" s="24" t="s">
        <v>12</v>
      </c>
      <c r="G22" s="15"/>
      <c r="H22" s="10"/>
    </row>
    <row r="23" spans="1:8" ht="16" thickBot="1" x14ac:dyDescent="0.25">
      <c r="A23" s="14" t="s">
        <v>43</v>
      </c>
      <c r="B23" s="15"/>
      <c r="C23" t="s">
        <v>44</v>
      </c>
      <c r="D23" s="15">
        <v>6</v>
      </c>
      <c r="E23" s="4"/>
      <c r="F23" s="24" t="s">
        <v>12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22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45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46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25</v>
      </c>
      <c r="B30" s="15">
        <v>6</v>
      </c>
      <c r="C30" s="29" t="s">
        <v>25</v>
      </c>
      <c r="D30" s="15"/>
      <c r="E30" s="5"/>
      <c r="F30" s="24" t="s">
        <v>12</v>
      </c>
      <c r="G30" s="15"/>
      <c r="H30" s="10"/>
    </row>
    <row r="31" spans="1:8" ht="16" thickBot="1" x14ac:dyDescent="0.25">
      <c r="A31" s="14" t="s">
        <v>21</v>
      </c>
      <c r="B31" s="15"/>
      <c r="C31" t="s">
        <v>21</v>
      </c>
      <c r="D31" s="15">
        <v>6</v>
      </c>
      <c r="E31" s="4"/>
      <c r="F31" s="24" t="s">
        <v>12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25</v>
      </c>
      <c r="B33" s="15">
        <v>6</v>
      </c>
      <c r="C33" s="29" t="s">
        <v>25</v>
      </c>
      <c r="D33" s="15"/>
      <c r="E33" s="5"/>
      <c r="F33" s="24" t="s">
        <v>12</v>
      </c>
      <c r="G33" s="15"/>
      <c r="H33" s="10"/>
    </row>
    <row r="34" spans="1:8" ht="16" thickBot="1" x14ac:dyDescent="0.25">
      <c r="A34" s="14" t="s">
        <v>21</v>
      </c>
      <c r="B34" s="15"/>
      <c r="C34" t="s">
        <v>21</v>
      </c>
      <c r="D34" s="15">
        <v>6</v>
      </c>
      <c r="E34" s="4"/>
      <c r="F34" s="24" t="s">
        <v>12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25</v>
      </c>
      <c r="B36" s="15">
        <v>6</v>
      </c>
      <c r="C36" s="29" t="s">
        <v>25</v>
      </c>
      <c r="D36" s="15"/>
      <c r="E36" s="41"/>
      <c r="F36" s="24" t="s">
        <v>12</v>
      </c>
      <c r="G36" s="15"/>
      <c r="H36" s="10"/>
    </row>
    <row r="37" spans="1:8" ht="16" thickBot="1" x14ac:dyDescent="0.25">
      <c r="A37" s="14" t="s">
        <v>21</v>
      </c>
      <c r="B37" s="15"/>
      <c r="C37" t="s">
        <v>21</v>
      </c>
      <c r="D37" s="15">
        <v>6</v>
      </c>
      <c r="E37" s="41"/>
      <c r="F37" s="24" t="s">
        <v>12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25</v>
      </c>
      <c r="B39" s="15">
        <v>6</v>
      </c>
      <c r="C39" s="29" t="s">
        <v>25</v>
      </c>
      <c r="D39" s="15"/>
      <c r="E39" s="41"/>
      <c r="F39" s="24" t="s">
        <v>12</v>
      </c>
      <c r="G39" s="15"/>
      <c r="H39" s="10"/>
    </row>
    <row r="40" spans="1:8" ht="16" thickBot="1" x14ac:dyDescent="0.25">
      <c r="A40" s="14" t="s">
        <v>21</v>
      </c>
      <c r="B40" s="15"/>
      <c r="C40" t="s">
        <v>21</v>
      </c>
      <c r="D40" s="15">
        <v>6</v>
      </c>
      <c r="E40" s="41"/>
      <c r="F40" s="24" t="s">
        <v>12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26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MAX(0,42-E42)</f>
        <v>42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47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25</v>
      </c>
      <c r="C46" s="29" t="s">
        <v>25</v>
      </c>
      <c r="E46" s="5"/>
      <c r="F46" s="24" t="s">
        <v>12</v>
      </c>
      <c r="G46" s="18"/>
      <c r="H46" s="10"/>
    </row>
    <row r="47" spans="1:8" ht="16" thickBot="1" x14ac:dyDescent="0.25">
      <c r="A47" s="14" t="s">
        <v>21</v>
      </c>
      <c r="C47" t="s">
        <v>21</v>
      </c>
      <c r="E47" s="5"/>
      <c r="F47" s="24" t="s">
        <v>12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25</v>
      </c>
      <c r="C49" s="29" t="s">
        <v>25</v>
      </c>
      <c r="E49" s="5"/>
      <c r="F49" s="24" t="s">
        <v>12</v>
      </c>
      <c r="G49" s="18"/>
      <c r="H49" s="10"/>
    </row>
    <row r="50" spans="1:8" ht="16" thickBot="1" x14ac:dyDescent="0.25">
      <c r="A50" s="14" t="s">
        <v>21</v>
      </c>
      <c r="C50" t="s">
        <v>21</v>
      </c>
      <c r="E50" s="5"/>
      <c r="F50" s="24" t="s">
        <v>12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25</v>
      </c>
      <c r="C52" s="29" t="s">
        <v>25</v>
      </c>
      <c r="E52" s="45"/>
      <c r="F52" s="24" t="s">
        <v>12</v>
      </c>
      <c r="G52" s="18"/>
      <c r="H52" s="10"/>
    </row>
    <row r="53" spans="1:8" ht="16" thickBot="1" x14ac:dyDescent="0.25">
      <c r="A53" s="14" t="s">
        <v>21</v>
      </c>
      <c r="C53" t="s">
        <v>21</v>
      </c>
      <c r="E53" s="46"/>
      <c r="F53" s="24" t="s">
        <v>12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30</v>
      </c>
      <c r="E56" s="7">
        <f>MAX(0,E17-12)</f>
        <v>0</v>
      </c>
      <c r="H56" s="10"/>
    </row>
    <row r="57" spans="1:8" ht="16" thickBot="1" x14ac:dyDescent="0.25">
      <c r="A57" s="13" t="s">
        <v>48</v>
      </c>
      <c r="E57" s="7">
        <f>MAX(0,E25-12)</f>
        <v>0</v>
      </c>
      <c r="H57" s="10"/>
    </row>
    <row r="58" spans="1:8" ht="16" thickBot="1" x14ac:dyDescent="0.25">
      <c r="A58" s="13" t="s">
        <v>49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33</v>
      </c>
      <c r="B60" s="35"/>
      <c r="C60" s="35"/>
      <c r="D60" s="43"/>
      <c r="E60" s="6">
        <f>SUM(E46:E58)</f>
        <v>0</v>
      </c>
      <c r="F60" s="42"/>
      <c r="G60" s="30"/>
      <c r="H60" s="20">
        <f>MAX(0,24-E60)</f>
        <v>24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34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35</v>
      </c>
      <c r="B64" s="15">
        <v>30</v>
      </c>
      <c r="C64" s="29" t="s">
        <v>35</v>
      </c>
      <c r="E64" s="41"/>
      <c r="F64" s="24" t="s">
        <v>12</v>
      </c>
      <c r="H64" s="10"/>
    </row>
    <row r="65" spans="1:8" ht="16" thickBot="1" x14ac:dyDescent="0.25">
      <c r="A65" s="14" t="s">
        <v>36</v>
      </c>
      <c r="C65" t="s">
        <v>36</v>
      </c>
      <c r="D65" s="15">
        <v>30</v>
      </c>
      <c r="E65" s="41"/>
      <c r="F65" s="24" t="s">
        <v>12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33</v>
      </c>
      <c r="B67" s="49"/>
      <c r="C67" s="49"/>
      <c r="D67" s="50"/>
      <c r="E67" s="44">
        <f>SUM(E64,E65)</f>
        <v>0</v>
      </c>
      <c r="F67" s="51"/>
      <c r="G67" s="52"/>
      <c r="H67" s="54">
        <f>MAX(0,30-E67)</f>
        <v>30</v>
      </c>
    </row>
    <row r="68" spans="1:8" ht="22" thickBot="1" x14ac:dyDescent="0.3">
      <c r="A68" s="53" t="s">
        <v>37</v>
      </c>
      <c r="B68" s="22"/>
      <c r="C68" s="22"/>
      <c r="D68" s="22"/>
      <c r="E68" s="39">
        <f>SUM((12-H17)+(12-H25)+(42-H42)+(24-H60)+(30-H67))</f>
        <v>0</v>
      </c>
      <c r="F68" s="22"/>
      <c r="G68" s="22"/>
      <c r="H68" s="40">
        <f>120-E68</f>
        <v>120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235" priority="94" operator="containsText" text="im Ausland geplant/absolviert/angerechnet">
      <formula>NOT(ISERROR(SEARCH("im Ausland geplant/absolviert/angerechnet",F14)))</formula>
    </cfRule>
    <cfRule type="containsText" dxfId="234" priority="96" operator="containsText" text="bereits erfolgreich absolviert">
      <formula>NOT(ISERROR(SEARCH("bereits erfolgreich absolviert",F14)))</formula>
    </cfRule>
    <cfRule type="containsText" dxfId="233" priority="95" operator="containsText" text="gebucht aktuelles Semester">
      <formula>NOT(ISERROR(SEARCH("gebucht aktuelles Semester",F14)))</formula>
    </cfRule>
    <cfRule type="containsText" dxfId="232" priority="93" operator="containsText" text="zukünftig geplant">
      <formula>NOT(ISERROR(SEARCH("zukünftig geplant",F14)))</formula>
    </cfRule>
  </conditionalFormatting>
  <conditionalFormatting sqref="F22:F23">
    <cfRule type="containsText" dxfId="231" priority="80" operator="containsText" text="bereits erfolgreich absolviert">
      <formula>NOT(ISERROR(SEARCH("bereits erfolgreich absolviert",F22)))</formula>
    </cfRule>
    <cfRule type="containsText" dxfId="230" priority="79" operator="containsText" text="gebucht aktuelles Semester">
      <formula>NOT(ISERROR(SEARCH("gebucht aktuelles Semester",F22)))</formula>
    </cfRule>
    <cfRule type="containsText" dxfId="229" priority="78" operator="containsText" text="im Ausland geplant/absolviert/angerechnet">
      <formula>NOT(ISERROR(SEARCH("im Ausland geplant/absolviert/angerechnet",F22)))</formula>
    </cfRule>
    <cfRule type="containsText" dxfId="228" priority="77" operator="containsText" text="zukünftig geplant">
      <formula>NOT(ISERROR(SEARCH("zukünftig geplant",F22)))</formula>
    </cfRule>
  </conditionalFormatting>
  <conditionalFormatting sqref="F30:F31">
    <cfRule type="containsText" dxfId="227" priority="72" operator="containsText" text="bereits erfolgreich absolviert">
      <formula>NOT(ISERROR(SEARCH("bereits erfolgreich absolviert",F30)))</formula>
    </cfRule>
    <cfRule type="containsText" dxfId="226" priority="71" operator="containsText" text="gebucht aktuelles Semester">
      <formula>NOT(ISERROR(SEARCH("gebucht aktuelles Semester",F30)))</formula>
    </cfRule>
    <cfRule type="containsText" dxfId="225" priority="70" operator="containsText" text="im Ausland geplant/absolviert/angerechnet">
      <formula>NOT(ISERROR(SEARCH("im Ausland geplant/absolviert/angerechnet",F30)))</formula>
    </cfRule>
    <cfRule type="containsText" dxfId="224" priority="69" operator="containsText" text="zukünftig geplant">
      <formula>NOT(ISERROR(SEARCH("zukünftig geplant",F30)))</formula>
    </cfRule>
  </conditionalFormatting>
  <conditionalFormatting sqref="F33:F34">
    <cfRule type="containsText" dxfId="223" priority="64" operator="containsText" text="bereits erfolgreich absolviert">
      <formula>NOT(ISERROR(SEARCH("bereits erfolgreich absolviert",F33)))</formula>
    </cfRule>
    <cfRule type="containsText" dxfId="222" priority="63" operator="containsText" text="gebucht aktuelles Semester">
      <formula>NOT(ISERROR(SEARCH("gebucht aktuelles Semester",F33)))</formula>
    </cfRule>
    <cfRule type="containsText" dxfId="221" priority="62" operator="containsText" text="im Ausland geplant/absolviert/angerechnet">
      <formula>NOT(ISERROR(SEARCH("im Ausland geplant/absolviert/angerechnet",F33)))</formula>
    </cfRule>
    <cfRule type="containsText" dxfId="220" priority="61" operator="containsText" text="zukünftig geplant">
      <formula>NOT(ISERROR(SEARCH("zukünftig geplant",F33)))</formula>
    </cfRule>
  </conditionalFormatting>
  <conditionalFormatting sqref="F36:F37">
    <cfRule type="containsText" dxfId="219" priority="19" operator="containsText" text="zukünftig geplant">
      <formula>NOT(ISERROR(SEARCH("zukünftig geplant",F36)))</formula>
    </cfRule>
    <cfRule type="containsText" dxfId="218" priority="20" operator="containsText" text="im Ausland geplant/absolviert/angerechnet">
      <formula>NOT(ISERROR(SEARCH("im Ausland geplant/absolviert/angerechnet",F36)))</formula>
    </cfRule>
    <cfRule type="containsText" dxfId="217" priority="21" operator="containsText" text="gebucht aktuelles Semester">
      <formula>NOT(ISERROR(SEARCH("gebucht aktuelles Semester",F36)))</formula>
    </cfRule>
    <cfRule type="containsText" dxfId="216" priority="22" operator="containsText" text="bereits erfolgreich absolviert">
      <formula>NOT(ISERROR(SEARCH("bereits erfolgreich absolviert",F36)))</formula>
    </cfRule>
  </conditionalFormatting>
  <conditionalFormatting sqref="F39:F40">
    <cfRule type="containsText" dxfId="215" priority="11" operator="containsText" text="zukünftig geplant">
      <formula>NOT(ISERROR(SEARCH("zukünftig geplant",F39)))</formula>
    </cfRule>
    <cfRule type="containsText" dxfId="214" priority="12" operator="containsText" text="im Ausland geplant/absolviert/angerechnet">
      <formula>NOT(ISERROR(SEARCH("im Ausland geplant/absolviert/angerechnet",F39)))</formula>
    </cfRule>
    <cfRule type="containsText" dxfId="213" priority="13" operator="containsText" text="gebucht aktuelles Semester">
      <formula>NOT(ISERROR(SEARCH("gebucht aktuelles Semester",F39)))</formula>
    </cfRule>
    <cfRule type="containsText" dxfId="212" priority="14" operator="containsText" text="bereits erfolgreich absolviert">
      <formula>NOT(ISERROR(SEARCH("bereits erfolgreich absolviert",F39)))</formula>
    </cfRule>
  </conditionalFormatting>
  <conditionalFormatting sqref="F46:F47">
    <cfRule type="containsText" dxfId="211" priority="55" operator="containsText" text="gebucht aktuelles Semester">
      <formula>NOT(ISERROR(SEARCH("gebucht aktuelles Semester",F46)))</formula>
    </cfRule>
    <cfRule type="containsText" dxfId="210" priority="56" operator="containsText" text="bereits erfolgreich absolviert">
      <formula>NOT(ISERROR(SEARCH("bereits erfolgreich absolviert",F46)))</formula>
    </cfRule>
    <cfRule type="containsText" dxfId="209" priority="53" operator="containsText" text="zukünftig geplant">
      <formula>NOT(ISERROR(SEARCH("zukünftig geplant",F46)))</formula>
    </cfRule>
    <cfRule type="containsText" dxfId="208" priority="54" operator="containsText" text="im Ausland geplant/absolviert/angerechnet">
      <formula>NOT(ISERROR(SEARCH("im Ausland geplant/absolviert/angerechnet",F46)))</formula>
    </cfRule>
  </conditionalFormatting>
  <conditionalFormatting sqref="F49:F50">
    <cfRule type="containsText" dxfId="207" priority="47" operator="containsText" text="gebucht aktuelles Semester">
      <formula>NOT(ISERROR(SEARCH("gebucht aktuelles Semester",F49)))</formula>
    </cfRule>
    <cfRule type="containsText" dxfId="206" priority="48" operator="containsText" text="bereits erfolgreich absolviert">
      <formula>NOT(ISERROR(SEARCH("bereits erfolgreich absolviert",F49)))</formula>
    </cfRule>
    <cfRule type="containsText" dxfId="205" priority="46" operator="containsText" text="im Ausland geplant/absolviert/angerechnet">
      <formula>NOT(ISERROR(SEARCH("im Ausland geplant/absolviert/angerechnet",F49)))</formula>
    </cfRule>
    <cfRule type="containsText" dxfId="204" priority="45" operator="containsText" text="zukünftig geplant">
      <formula>NOT(ISERROR(SEARCH("zukünftig geplant",F49)))</formula>
    </cfRule>
  </conditionalFormatting>
  <conditionalFormatting sqref="F52:F53">
    <cfRule type="containsText" dxfId="203" priority="6" operator="containsText" text="bereits erfolgreich absolviert">
      <formula>NOT(ISERROR(SEARCH("bereits erfolgreich absolviert",F52)))</formula>
    </cfRule>
    <cfRule type="containsText" dxfId="202" priority="5" operator="containsText" text="gebucht aktuelles Semester">
      <formula>NOT(ISERROR(SEARCH("gebucht aktuelles Semester",F52)))</formula>
    </cfRule>
    <cfRule type="containsText" dxfId="201" priority="4" operator="containsText" text="im Ausland geplant/absolviert/angerechnet">
      <formula>NOT(ISERROR(SEARCH("im Ausland geplant/absolviert/angerechnet",F52)))</formula>
    </cfRule>
    <cfRule type="containsText" dxfId="200" priority="3" operator="containsText" text="zukünftig geplant">
      <formula>NOT(ISERROR(SEARCH("zukünftig geplant",F52)))</formula>
    </cfRule>
  </conditionalFormatting>
  <conditionalFormatting sqref="F58:F59">
    <cfRule type="containsText" dxfId="199" priority="85" operator="containsText" text="zukünftig geplant">
      <formula>NOT(ISERROR(SEARCH("zukünftig geplant",F58)))</formula>
    </cfRule>
    <cfRule type="containsText" dxfId="198" priority="86" operator="containsText" text="im Ausland geplant/absolviert/angerechnet">
      <formula>NOT(ISERROR(SEARCH("im Ausland geplant/absolviert/angerechnet",F58)))</formula>
    </cfRule>
    <cfRule type="containsText" dxfId="197" priority="87" operator="containsText" text="gebucht aktuelles Semester">
      <formula>NOT(ISERROR(SEARCH("gebucht aktuelles Semester",F58)))</formula>
    </cfRule>
    <cfRule type="containsText" dxfId="196" priority="88" operator="containsText" text="bereits erfolgreich absolviert">
      <formula>NOT(ISERROR(SEARCH("bereits erfolgreich absolviert",F58)))</formula>
    </cfRule>
  </conditionalFormatting>
  <conditionalFormatting sqref="F61">
    <cfRule type="containsText" dxfId="195" priority="44" operator="containsText" text="bereits erfolgreich absolviert">
      <formula>NOT(ISERROR(SEARCH("bereits erfolgreich absolviert",F61)))</formula>
    </cfRule>
    <cfRule type="containsText" dxfId="194" priority="43" operator="containsText" text="gebucht aktuelles Semester">
      <formula>NOT(ISERROR(SEARCH("gebucht aktuelles Semester",F61)))</formula>
    </cfRule>
    <cfRule type="containsText" dxfId="193" priority="42" operator="containsText" text="im Ausland geplant/absolviert/angerechnet">
      <formula>NOT(ISERROR(SEARCH("im Ausland geplant/absolviert/angerechnet",F61)))</formula>
    </cfRule>
    <cfRule type="containsText" dxfId="192" priority="41" operator="containsText" text="zukünftig geplant">
      <formula>NOT(ISERROR(SEARCH("zukünftig geplant",F61)))</formula>
    </cfRule>
  </conditionalFormatting>
  <conditionalFormatting sqref="F63:F66">
    <cfRule type="containsText" dxfId="191" priority="31" operator="containsText" text="gebucht aktuelles Semester">
      <formula>NOT(ISERROR(SEARCH("gebucht aktuelles Semester",F63)))</formula>
    </cfRule>
    <cfRule type="containsText" dxfId="190" priority="30" operator="containsText" text="im Ausland geplant/absolviert/angerechnet">
      <formula>NOT(ISERROR(SEARCH("im Ausland geplant/absolviert/angerechnet",F63)))</formula>
    </cfRule>
    <cfRule type="containsText" dxfId="189" priority="29" operator="containsText" text="zukünftig geplant">
      <formula>NOT(ISERROR(SEARCH("zukünftig geplant",F63)))</formula>
    </cfRule>
    <cfRule type="containsText" dxfId="188" priority="32" operator="containsText" text="bereits erfolgreich absolviert">
      <formula>NOT(ISERROR(SEARCH("bereits erfolgreich absolviert",F63)))</formula>
    </cfRule>
  </conditionalFormatting>
  <conditionalFormatting sqref="H17">
    <cfRule type="cellIs" dxfId="187" priority="106" operator="lessThanOrEqual">
      <formula>0</formula>
    </cfRule>
    <cfRule type="cellIs" dxfId="186" priority="97" operator="greaterThan">
      <formula>0</formula>
    </cfRule>
  </conditionalFormatting>
  <conditionalFormatting sqref="H25">
    <cfRule type="cellIs" dxfId="185" priority="104" operator="lessThanOrEqual">
      <formula>0</formula>
    </cfRule>
    <cfRule type="cellIs" dxfId="184" priority="105" operator="greaterThan">
      <formula>0</formula>
    </cfRule>
  </conditionalFormatting>
  <conditionalFormatting sqref="H42">
    <cfRule type="cellIs" dxfId="183" priority="102" operator="lessThanOrEqual">
      <formula>0</formula>
    </cfRule>
    <cfRule type="cellIs" dxfId="182" priority="103" operator="greaterThan">
      <formula>0</formula>
    </cfRule>
  </conditionalFormatting>
  <conditionalFormatting sqref="H60">
    <cfRule type="cellIs" dxfId="181" priority="100" operator="lessThanOrEqual">
      <formula>0</formula>
    </cfRule>
    <cfRule type="cellIs" dxfId="180" priority="101" operator="greaterThan">
      <formula>0</formula>
    </cfRule>
  </conditionalFormatting>
  <conditionalFormatting sqref="H67">
    <cfRule type="cellIs" dxfId="179" priority="1" operator="lessThanOrEqual">
      <formula>0</formula>
    </cfRule>
  </conditionalFormatting>
  <conditionalFormatting sqref="H67:H68">
    <cfRule type="cellIs" dxfId="178" priority="2" operator="greaterThan">
      <formula>0</formula>
    </cfRule>
  </conditionalFormatting>
  <conditionalFormatting sqref="H68">
    <cfRule type="cellIs" dxfId="177" priority="98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F49FA802-44E3-5C41-A4DF-BC57816A09B2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B26A7-EB04-284E-9012-A6C3EE75052A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50</v>
      </c>
      <c r="B1" s="9"/>
      <c r="C1" s="9"/>
      <c r="D1" s="9"/>
      <c r="G1" s="9"/>
    </row>
    <row r="2" spans="1:8" ht="18" customHeight="1" x14ac:dyDescent="0.2">
      <c r="A2" s="55" t="s">
        <v>77</v>
      </c>
      <c r="B2" s="55"/>
      <c r="C2" s="55"/>
      <c r="D2" s="55"/>
      <c r="E2" s="55"/>
      <c r="F2" s="55"/>
      <c r="G2" s="55"/>
      <c r="H2" s="55"/>
    </row>
    <row r="3" spans="1:8" s="1" customFormat="1" ht="138" customHeight="1" x14ac:dyDescent="0.25">
      <c r="A3" s="56" t="s">
        <v>81</v>
      </c>
      <c r="B3" s="56"/>
      <c r="C3" s="56"/>
      <c r="D3" s="56"/>
      <c r="E3" s="56"/>
      <c r="F3" s="56"/>
      <c r="G3" s="56"/>
      <c r="H3" s="57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78</v>
      </c>
      <c r="H5" s="10"/>
    </row>
    <row r="6" spans="1:8" s="1" customFormat="1" ht="19" x14ac:dyDescent="0.25">
      <c r="A6" s="23" t="s">
        <v>1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79</v>
      </c>
      <c r="H7" s="11"/>
    </row>
    <row r="8" spans="1:8" s="1" customFormat="1" ht="20" thickBot="1" x14ac:dyDescent="0.3">
      <c r="A8" s="23" t="s">
        <v>80</v>
      </c>
      <c r="H8" s="11"/>
    </row>
    <row r="9" spans="1:8" s="3" customFormat="1" ht="40" customHeight="1" x14ac:dyDescent="0.25">
      <c r="A9" s="37" t="s">
        <v>2</v>
      </c>
      <c r="B9" s="38" t="s">
        <v>3</v>
      </c>
      <c r="C9" s="38" t="s">
        <v>4</v>
      </c>
      <c r="D9" s="38" t="s">
        <v>3</v>
      </c>
      <c r="E9" s="25" t="s">
        <v>5</v>
      </c>
      <c r="F9" s="25" t="s">
        <v>6</v>
      </c>
      <c r="G9" s="25" t="s">
        <v>7</v>
      </c>
      <c r="H9" s="26" t="s">
        <v>8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9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10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82</v>
      </c>
      <c r="B14" s="18">
        <v>6</v>
      </c>
      <c r="C14" s="29" t="s">
        <v>11</v>
      </c>
      <c r="E14" s="5"/>
      <c r="F14" s="24" t="s">
        <v>12</v>
      </c>
      <c r="G14" s="15"/>
      <c r="H14" s="10"/>
    </row>
    <row r="15" spans="1:8" ht="16" thickBot="1" x14ac:dyDescent="0.25">
      <c r="A15" s="14" t="s">
        <v>13</v>
      </c>
      <c r="B15" s="18"/>
      <c r="C15" t="s">
        <v>14</v>
      </c>
      <c r="D15" s="18">
        <v>6</v>
      </c>
      <c r="E15" s="4"/>
      <c r="F15" s="24" t="s">
        <v>12</v>
      </c>
      <c r="G15" s="15"/>
      <c r="H15" s="10"/>
    </row>
    <row r="16" spans="1:8" ht="16" thickBot="1" x14ac:dyDescent="0.25">
      <c r="A16" s="14" t="s">
        <v>83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15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51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52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53</v>
      </c>
      <c r="B22" s="15">
        <v>6</v>
      </c>
      <c r="C22" s="29" t="s">
        <v>54</v>
      </c>
      <c r="E22" s="5"/>
      <c r="F22" s="24" t="s">
        <v>12</v>
      </c>
      <c r="G22" s="15"/>
      <c r="H22" s="10"/>
    </row>
    <row r="23" spans="1:8" ht="16" thickBot="1" x14ac:dyDescent="0.25">
      <c r="A23" s="14" t="s">
        <v>55</v>
      </c>
      <c r="B23" s="15"/>
      <c r="C23" t="s">
        <v>56</v>
      </c>
      <c r="D23" s="15">
        <v>6</v>
      </c>
      <c r="E23" s="4"/>
      <c r="F23" s="24" t="s">
        <v>12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22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57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58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25</v>
      </c>
      <c r="B30" s="15">
        <v>6</v>
      </c>
      <c r="C30" s="29" t="s">
        <v>25</v>
      </c>
      <c r="D30" s="15"/>
      <c r="E30" s="5"/>
      <c r="F30" s="24" t="s">
        <v>12</v>
      </c>
      <c r="G30" s="15"/>
      <c r="H30" s="10"/>
    </row>
    <row r="31" spans="1:8" ht="16" thickBot="1" x14ac:dyDescent="0.25">
      <c r="A31" s="14" t="s">
        <v>21</v>
      </c>
      <c r="B31" s="15"/>
      <c r="C31" t="s">
        <v>21</v>
      </c>
      <c r="D31" s="15">
        <v>6</v>
      </c>
      <c r="E31" s="4"/>
      <c r="F31" s="24" t="s">
        <v>12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25</v>
      </c>
      <c r="B33" s="15">
        <v>6</v>
      </c>
      <c r="C33" s="29" t="s">
        <v>25</v>
      </c>
      <c r="D33" s="15"/>
      <c r="E33" s="5"/>
      <c r="F33" s="24" t="s">
        <v>12</v>
      </c>
      <c r="G33" s="15"/>
      <c r="H33" s="10"/>
    </row>
    <row r="34" spans="1:8" ht="16" thickBot="1" x14ac:dyDescent="0.25">
      <c r="A34" s="14" t="s">
        <v>21</v>
      </c>
      <c r="B34" s="15"/>
      <c r="C34" t="s">
        <v>21</v>
      </c>
      <c r="D34" s="15">
        <v>6</v>
      </c>
      <c r="E34" s="4"/>
      <c r="F34" s="24" t="s">
        <v>12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25</v>
      </c>
      <c r="B36" s="15">
        <v>6</v>
      </c>
      <c r="C36" s="29" t="s">
        <v>25</v>
      </c>
      <c r="D36" s="15"/>
      <c r="E36" s="41"/>
      <c r="F36" s="24" t="s">
        <v>12</v>
      </c>
      <c r="G36" s="15"/>
      <c r="H36" s="10"/>
    </row>
    <row r="37" spans="1:8" ht="16" thickBot="1" x14ac:dyDescent="0.25">
      <c r="A37" s="14" t="s">
        <v>21</v>
      </c>
      <c r="B37" s="15"/>
      <c r="C37" t="s">
        <v>21</v>
      </c>
      <c r="D37" s="15">
        <v>6</v>
      </c>
      <c r="E37" s="41"/>
      <c r="F37" s="24" t="s">
        <v>12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25</v>
      </c>
      <c r="B39" s="15">
        <v>6</v>
      </c>
      <c r="C39" s="29" t="s">
        <v>25</v>
      </c>
      <c r="D39" s="15"/>
      <c r="E39" s="41"/>
      <c r="F39" s="24" t="s">
        <v>12</v>
      </c>
      <c r="G39" s="15"/>
      <c r="H39" s="10"/>
    </row>
    <row r="40" spans="1:8" ht="16" thickBot="1" x14ac:dyDescent="0.25">
      <c r="A40" s="14" t="s">
        <v>21</v>
      </c>
      <c r="B40" s="15"/>
      <c r="C40" t="s">
        <v>21</v>
      </c>
      <c r="D40" s="15">
        <v>6</v>
      </c>
      <c r="E40" s="41"/>
      <c r="F40" s="24" t="s">
        <v>12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26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MAX(0,42-E42)</f>
        <v>42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47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25</v>
      </c>
      <c r="C46" s="29" t="s">
        <v>25</v>
      </c>
      <c r="E46" s="5"/>
      <c r="F46" s="24" t="s">
        <v>12</v>
      </c>
      <c r="G46" s="18"/>
      <c r="H46" s="10"/>
    </row>
    <row r="47" spans="1:8" ht="16" thickBot="1" x14ac:dyDescent="0.25">
      <c r="A47" s="14" t="s">
        <v>21</v>
      </c>
      <c r="C47" t="s">
        <v>21</v>
      </c>
      <c r="E47" s="5"/>
      <c r="F47" s="24" t="s">
        <v>12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25</v>
      </c>
      <c r="C49" s="29" t="s">
        <v>25</v>
      </c>
      <c r="E49" s="5"/>
      <c r="F49" s="24" t="s">
        <v>12</v>
      </c>
      <c r="G49" s="18"/>
      <c r="H49" s="10"/>
    </row>
    <row r="50" spans="1:8" ht="16" thickBot="1" x14ac:dyDescent="0.25">
      <c r="A50" s="14" t="s">
        <v>21</v>
      </c>
      <c r="C50" t="s">
        <v>21</v>
      </c>
      <c r="E50" s="5"/>
      <c r="F50" s="24" t="s">
        <v>12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25</v>
      </c>
      <c r="C52" s="29" t="s">
        <v>25</v>
      </c>
      <c r="E52" s="45"/>
      <c r="F52" s="24" t="s">
        <v>12</v>
      </c>
      <c r="G52" s="18"/>
      <c r="H52" s="10"/>
    </row>
    <row r="53" spans="1:8" ht="16" thickBot="1" x14ac:dyDescent="0.25">
      <c r="A53" s="14" t="s">
        <v>21</v>
      </c>
      <c r="C53" t="s">
        <v>21</v>
      </c>
      <c r="E53" s="46"/>
      <c r="F53" s="24" t="s">
        <v>12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30</v>
      </c>
      <c r="E56" s="7">
        <f>MAX(0,E17-12)</f>
        <v>0</v>
      </c>
      <c r="H56" s="10"/>
    </row>
    <row r="57" spans="1:8" ht="16" thickBot="1" x14ac:dyDescent="0.25">
      <c r="A57" s="13" t="s">
        <v>48</v>
      </c>
      <c r="E57" s="7">
        <f>MAX(0,E25-12)</f>
        <v>0</v>
      </c>
      <c r="H57" s="10"/>
    </row>
    <row r="58" spans="1:8" ht="16" thickBot="1" x14ac:dyDescent="0.25">
      <c r="A58" s="13" t="s">
        <v>49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33</v>
      </c>
      <c r="B60" s="35"/>
      <c r="C60" s="35"/>
      <c r="D60" s="43"/>
      <c r="E60" s="6">
        <f>SUM(E46:E58)</f>
        <v>0</v>
      </c>
      <c r="F60" s="42"/>
      <c r="G60" s="30"/>
      <c r="H60" s="20">
        <f>MAX(0,24-E60)</f>
        <v>24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34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35</v>
      </c>
      <c r="B64" s="15">
        <v>30</v>
      </c>
      <c r="C64" s="29" t="s">
        <v>35</v>
      </c>
      <c r="E64" s="41"/>
      <c r="F64" s="24" t="s">
        <v>12</v>
      </c>
      <c r="H64" s="10"/>
    </row>
    <row r="65" spans="1:8" ht="16" thickBot="1" x14ac:dyDescent="0.25">
      <c r="A65" s="14" t="s">
        <v>36</v>
      </c>
      <c r="C65" t="s">
        <v>36</v>
      </c>
      <c r="D65" s="15">
        <v>30</v>
      </c>
      <c r="E65" s="41"/>
      <c r="F65" s="24" t="s">
        <v>12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33</v>
      </c>
      <c r="B67" s="49"/>
      <c r="C67" s="49"/>
      <c r="D67" s="50"/>
      <c r="E67" s="44">
        <f>SUM(E64,E65)</f>
        <v>0</v>
      </c>
      <c r="F67" s="51"/>
      <c r="G67" s="52"/>
      <c r="H67" s="54">
        <f>MAX(0,30-E67)</f>
        <v>30</v>
      </c>
    </row>
    <row r="68" spans="1:8" ht="22" thickBot="1" x14ac:dyDescent="0.3">
      <c r="A68" s="53" t="s">
        <v>37</v>
      </c>
      <c r="B68" s="22"/>
      <c r="C68" s="22"/>
      <c r="D68" s="22"/>
      <c r="E68" s="39">
        <f>SUM((12-H17)+(12-H25)+(42-H42)+(24-H60)+(30-H67))</f>
        <v>0</v>
      </c>
      <c r="F68" s="22"/>
      <c r="G68" s="22"/>
      <c r="H68" s="40">
        <f>120-E68</f>
        <v>120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176" priority="48" operator="containsText" text="im Ausland geplant/absolviert/angerechnet">
      <formula>NOT(ISERROR(SEARCH("im Ausland geplant/absolviert/angerechnet",F14)))</formula>
    </cfRule>
    <cfRule type="containsText" dxfId="175" priority="50" operator="containsText" text="bereits erfolgreich absolviert">
      <formula>NOT(ISERROR(SEARCH("bereits erfolgreich absolviert",F14)))</formula>
    </cfRule>
    <cfRule type="containsText" dxfId="174" priority="49" operator="containsText" text="gebucht aktuelles Semester">
      <formula>NOT(ISERROR(SEARCH("gebucht aktuelles Semester",F14)))</formula>
    </cfRule>
    <cfRule type="containsText" dxfId="173" priority="47" operator="containsText" text="zukünftig geplant">
      <formula>NOT(ISERROR(SEARCH("zukünftig geplant",F14)))</formula>
    </cfRule>
  </conditionalFormatting>
  <conditionalFormatting sqref="F22:F23">
    <cfRule type="containsText" dxfId="172" priority="42" operator="containsText" text="bereits erfolgreich absolviert">
      <formula>NOT(ISERROR(SEARCH("bereits erfolgreich absolviert",F22)))</formula>
    </cfRule>
    <cfRule type="containsText" dxfId="171" priority="41" operator="containsText" text="gebucht aktuelles Semester">
      <formula>NOT(ISERROR(SEARCH("gebucht aktuelles Semester",F22)))</formula>
    </cfRule>
    <cfRule type="containsText" dxfId="170" priority="40" operator="containsText" text="im Ausland geplant/absolviert/angerechnet">
      <formula>NOT(ISERROR(SEARCH("im Ausland geplant/absolviert/angerechnet",F22)))</formula>
    </cfRule>
    <cfRule type="containsText" dxfId="169" priority="39" operator="containsText" text="zukünftig geplant">
      <formula>NOT(ISERROR(SEARCH("zukünftig geplant",F22)))</formula>
    </cfRule>
  </conditionalFormatting>
  <conditionalFormatting sqref="F30:F31">
    <cfRule type="containsText" dxfId="168" priority="38" operator="containsText" text="bereits erfolgreich absolviert">
      <formula>NOT(ISERROR(SEARCH("bereits erfolgreich absolviert",F30)))</formula>
    </cfRule>
    <cfRule type="containsText" dxfId="167" priority="37" operator="containsText" text="gebucht aktuelles Semester">
      <formula>NOT(ISERROR(SEARCH("gebucht aktuelles Semester",F30)))</formula>
    </cfRule>
    <cfRule type="containsText" dxfId="166" priority="36" operator="containsText" text="im Ausland geplant/absolviert/angerechnet">
      <formula>NOT(ISERROR(SEARCH("im Ausland geplant/absolviert/angerechnet",F30)))</formula>
    </cfRule>
    <cfRule type="containsText" dxfId="165" priority="35" operator="containsText" text="zukünftig geplant">
      <formula>NOT(ISERROR(SEARCH("zukünftig geplant",F30)))</formula>
    </cfRule>
  </conditionalFormatting>
  <conditionalFormatting sqref="F33:F34">
    <cfRule type="containsText" dxfId="164" priority="34" operator="containsText" text="bereits erfolgreich absolviert">
      <formula>NOT(ISERROR(SEARCH("bereits erfolgreich absolviert",F33)))</formula>
    </cfRule>
    <cfRule type="containsText" dxfId="163" priority="33" operator="containsText" text="gebucht aktuelles Semester">
      <formula>NOT(ISERROR(SEARCH("gebucht aktuelles Semester",F33)))</formula>
    </cfRule>
    <cfRule type="containsText" dxfId="162" priority="32" operator="containsText" text="im Ausland geplant/absolviert/angerechnet">
      <formula>NOT(ISERROR(SEARCH("im Ausland geplant/absolviert/angerechnet",F33)))</formula>
    </cfRule>
    <cfRule type="containsText" dxfId="161" priority="31" operator="containsText" text="zukünftig geplant">
      <formula>NOT(ISERROR(SEARCH("zukünftig geplant",F33)))</formula>
    </cfRule>
  </conditionalFormatting>
  <conditionalFormatting sqref="F36:F37">
    <cfRule type="containsText" dxfId="160" priority="11" operator="containsText" text="zukünftig geplant">
      <formula>NOT(ISERROR(SEARCH("zukünftig geplant",F36)))</formula>
    </cfRule>
    <cfRule type="containsText" dxfId="159" priority="12" operator="containsText" text="im Ausland geplant/absolviert/angerechnet">
      <formula>NOT(ISERROR(SEARCH("im Ausland geplant/absolviert/angerechnet",F36)))</formula>
    </cfRule>
    <cfRule type="containsText" dxfId="158" priority="13" operator="containsText" text="gebucht aktuelles Semester">
      <formula>NOT(ISERROR(SEARCH("gebucht aktuelles Semester",F36)))</formula>
    </cfRule>
    <cfRule type="containsText" dxfId="157" priority="14" operator="containsText" text="bereits erfolgreich absolviert">
      <formula>NOT(ISERROR(SEARCH("bereits erfolgreich absolviert",F36)))</formula>
    </cfRule>
  </conditionalFormatting>
  <conditionalFormatting sqref="F39:F40">
    <cfRule type="containsText" dxfId="156" priority="7" operator="containsText" text="zukünftig geplant">
      <formula>NOT(ISERROR(SEARCH("zukünftig geplant",F39)))</formula>
    </cfRule>
    <cfRule type="containsText" dxfId="155" priority="8" operator="containsText" text="im Ausland geplant/absolviert/angerechnet">
      <formula>NOT(ISERROR(SEARCH("im Ausland geplant/absolviert/angerechnet",F39)))</formula>
    </cfRule>
    <cfRule type="containsText" dxfId="154" priority="9" operator="containsText" text="gebucht aktuelles Semester">
      <formula>NOT(ISERROR(SEARCH("gebucht aktuelles Semester",F39)))</formula>
    </cfRule>
    <cfRule type="containsText" dxfId="153" priority="10" operator="containsText" text="bereits erfolgreich absolviert">
      <formula>NOT(ISERROR(SEARCH("bereits erfolgreich absolviert",F39)))</formula>
    </cfRule>
  </conditionalFormatting>
  <conditionalFormatting sqref="F46:F47">
    <cfRule type="containsText" dxfId="152" priority="29" operator="containsText" text="gebucht aktuelles Semester">
      <formula>NOT(ISERROR(SEARCH("gebucht aktuelles Semester",F46)))</formula>
    </cfRule>
    <cfRule type="containsText" dxfId="151" priority="30" operator="containsText" text="bereits erfolgreich absolviert">
      <formula>NOT(ISERROR(SEARCH("bereits erfolgreich absolviert",F46)))</formula>
    </cfRule>
    <cfRule type="containsText" dxfId="150" priority="27" operator="containsText" text="zukünftig geplant">
      <formula>NOT(ISERROR(SEARCH("zukünftig geplant",F46)))</formula>
    </cfRule>
    <cfRule type="containsText" dxfId="149" priority="28" operator="containsText" text="im Ausland geplant/absolviert/angerechnet">
      <formula>NOT(ISERROR(SEARCH("im Ausland geplant/absolviert/angerechnet",F46)))</formula>
    </cfRule>
  </conditionalFormatting>
  <conditionalFormatting sqref="F49:F50">
    <cfRule type="containsText" dxfId="148" priority="25" operator="containsText" text="gebucht aktuelles Semester">
      <formula>NOT(ISERROR(SEARCH("gebucht aktuelles Semester",F49)))</formula>
    </cfRule>
    <cfRule type="containsText" dxfId="147" priority="26" operator="containsText" text="bereits erfolgreich absolviert">
      <formula>NOT(ISERROR(SEARCH("bereits erfolgreich absolviert",F49)))</formula>
    </cfRule>
    <cfRule type="containsText" dxfId="146" priority="24" operator="containsText" text="im Ausland geplant/absolviert/angerechnet">
      <formula>NOT(ISERROR(SEARCH("im Ausland geplant/absolviert/angerechnet",F49)))</formula>
    </cfRule>
    <cfRule type="containsText" dxfId="145" priority="23" operator="containsText" text="zukünftig geplant">
      <formula>NOT(ISERROR(SEARCH("zukünftig geplant",F49)))</formula>
    </cfRule>
  </conditionalFormatting>
  <conditionalFormatting sqref="F52:F53">
    <cfRule type="containsText" dxfId="144" priority="6" operator="containsText" text="bereits erfolgreich absolviert">
      <formula>NOT(ISERROR(SEARCH("bereits erfolgreich absolviert",F52)))</formula>
    </cfRule>
    <cfRule type="containsText" dxfId="143" priority="5" operator="containsText" text="gebucht aktuelles Semester">
      <formula>NOT(ISERROR(SEARCH("gebucht aktuelles Semester",F52)))</formula>
    </cfRule>
    <cfRule type="containsText" dxfId="142" priority="4" operator="containsText" text="im Ausland geplant/absolviert/angerechnet">
      <formula>NOT(ISERROR(SEARCH("im Ausland geplant/absolviert/angerechnet",F52)))</formula>
    </cfRule>
    <cfRule type="containsText" dxfId="141" priority="3" operator="containsText" text="zukünftig geplant">
      <formula>NOT(ISERROR(SEARCH("zukünftig geplant",F52)))</formula>
    </cfRule>
  </conditionalFormatting>
  <conditionalFormatting sqref="F58:F59">
    <cfRule type="containsText" dxfId="140" priority="43" operator="containsText" text="zukünftig geplant">
      <formula>NOT(ISERROR(SEARCH("zukünftig geplant",F58)))</formula>
    </cfRule>
    <cfRule type="containsText" dxfId="139" priority="44" operator="containsText" text="im Ausland geplant/absolviert/angerechnet">
      <formula>NOT(ISERROR(SEARCH("im Ausland geplant/absolviert/angerechnet",F58)))</formula>
    </cfRule>
    <cfRule type="containsText" dxfId="138" priority="45" operator="containsText" text="gebucht aktuelles Semester">
      <formula>NOT(ISERROR(SEARCH("gebucht aktuelles Semester",F58)))</formula>
    </cfRule>
    <cfRule type="containsText" dxfId="137" priority="46" operator="containsText" text="bereits erfolgreich absolviert">
      <formula>NOT(ISERROR(SEARCH("bereits erfolgreich absolviert",F58)))</formula>
    </cfRule>
  </conditionalFormatting>
  <conditionalFormatting sqref="F61">
    <cfRule type="containsText" dxfId="136" priority="22" operator="containsText" text="bereits erfolgreich absolviert">
      <formula>NOT(ISERROR(SEARCH("bereits erfolgreich absolviert",F61)))</formula>
    </cfRule>
    <cfRule type="containsText" dxfId="135" priority="21" operator="containsText" text="gebucht aktuelles Semester">
      <formula>NOT(ISERROR(SEARCH("gebucht aktuelles Semester",F61)))</formula>
    </cfRule>
    <cfRule type="containsText" dxfId="134" priority="20" operator="containsText" text="im Ausland geplant/absolviert/angerechnet">
      <formula>NOT(ISERROR(SEARCH("im Ausland geplant/absolviert/angerechnet",F61)))</formula>
    </cfRule>
    <cfRule type="containsText" dxfId="133" priority="19" operator="containsText" text="zukünftig geplant">
      <formula>NOT(ISERROR(SEARCH("zukünftig geplant",F61)))</formula>
    </cfRule>
  </conditionalFormatting>
  <conditionalFormatting sqref="F63:F66">
    <cfRule type="containsText" dxfId="132" priority="17" operator="containsText" text="gebucht aktuelles Semester">
      <formula>NOT(ISERROR(SEARCH("gebucht aktuelles Semester",F63)))</formula>
    </cfRule>
    <cfRule type="containsText" dxfId="131" priority="16" operator="containsText" text="im Ausland geplant/absolviert/angerechnet">
      <formula>NOT(ISERROR(SEARCH("im Ausland geplant/absolviert/angerechnet",F63)))</formula>
    </cfRule>
    <cfRule type="containsText" dxfId="130" priority="15" operator="containsText" text="zukünftig geplant">
      <formula>NOT(ISERROR(SEARCH("zukünftig geplant",F63)))</formula>
    </cfRule>
    <cfRule type="containsText" dxfId="129" priority="18" operator="containsText" text="bereits erfolgreich absolviert">
      <formula>NOT(ISERROR(SEARCH("bereits erfolgreich absolviert",F63)))</formula>
    </cfRule>
  </conditionalFormatting>
  <conditionalFormatting sqref="H17">
    <cfRule type="cellIs" dxfId="128" priority="59" operator="lessThanOrEqual">
      <formula>0</formula>
    </cfRule>
    <cfRule type="cellIs" dxfId="127" priority="51" operator="greaterThan">
      <formula>0</formula>
    </cfRule>
  </conditionalFormatting>
  <conditionalFormatting sqref="H25">
    <cfRule type="cellIs" dxfId="126" priority="57" operator="lessThanOrEqual">
      <formula>0</formula>
    </cfRule>
    <cfRule type="cellIs" dxfId="125" priority="58" operator="greaterThan">
      <formula>0</formula>
    </cfRule>
  </conditionalFormatting>
  <conditionalFormatting sqref="H42">
    <cfRule type="cellIs" dxfId="124" priority="55" operator="lessThanOrEqual">
      <formula>0</formula>
    </cfRule>
    <cfRule type="cellIs" dxfId="123" priority="56" operator="greaterThan">
      <formula>0</formula>
    </cfRule>
  </conditionalFormatting>
  <conditionalFormatting sqref="H60">
    <cfRule type="cellIs" dxfId="122" priority="53" operator="lessThanOrEqual">
      <formula>0</formula>
    </cfRule>
    <cfRule type="cellIs" dxfId="121" priority="54" operator="greaterThan">
      <formula>0</formula>
    </cfRule>
  </conditionalFormatting>
  <conditionalFormatting sqref="H67">
    <cfRule type="cellIs" dxfId="120" priority="1" operator="lessThanOrEqual">
      <formula>0</formula>
    </cfRule>
  </conditionalFormatting>
  <conditionalFormatting sqref="H67:H68">
    <cfRule type="cellIs" dxfId="119" priority="2" operator="greaterThan">
      <formula>0</formula>
    </cfRule>
  </conditionalFormatting>
  <conditionalFormatting sqref="H68">
    <cfRule type="cellIs" dxfId="118" priority="52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4BB73A47-B6C4-EC48-B14F-1487485AB382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4E2F8-2871-FD4D-B2F7-64EB5554F783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59</v>
      </c>
      <c r="B1" s="9"/>
      <c r="C1" s="9"/>
      <c r="D1" s="9"/>
      <c r="G1" s="9"/>
    </row>
    <row r="2" spans="1:8" ht="18" customHeight="1" x14ac:dyDescent="0.2">
      <c r="A2" s="55" t="s">
        <v>77</v>
      </c>
      <c r="B2" s="55"/>
      <c r="C2" s="55"/>
      <c r="D2" s="55"/>
      <c r="E2" s="55"/>
      <c r="F2" s="55"/>
      <c r="G2" s="55"/>
      <c r="H2" s="55"/>
    </row>
    <row r="3" spans="1:8" s="1" customFormat="1" ht="138" customHeight="1" x14ac:dyDescent="0.25">
      <c r="A3" s="56" t="s">
        <v>81</v>
      </c>
      <c r="B3" s="56"/>
      <c r="C3" s="56"/>
      <c r="D3" s="56"/>
      <c r="E3" s="56"/>
      <c r="F3" s="56"/>
      <c r="G3" s="56"/>
      <c r="H3" s="57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78</v>
      </c>
      <c r="H5" s="10"/>
    </row>
    <row r="6" spans="1:8" s="1" customFormat="1" ht="19" x14ac:dyDescent="0.25">
      <c r="A6" s="23" t="s">
        <v>1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79</v>
      </c>
      <c r="H7" s="11"/>
    </row>
    <row r="8" spans="1:8" s="1" customFormat="1" ht="20" thickBot="1" x14ac:dyDescent="0.3">
      <c r="A8" s="23" t="s">
        <v>80</v>
      </c>
      <c r="H8" s="11"/>
    </row>
    <row r="9" spans="1:8" s="3" customFormat="1" ht="40" customHeight="1" x14ac:dyDescent="0.25">
      <c r="A9" s="37" t="s">
        <v>2</v>
      </c>
      <c r="B9" s="38" t="s">
        <v>3</v>
      </c>
      <c r="C9" s="38" t="s">
        <v>4</v>
      </c>
      <c r="D9" s="38" t="s">
        <v>3</v>
      </c>
      <c r="E9" s="25" t="s">
        <v>5</v>
      </c>
      <c r="F9" s="25" t="s">
        <v>6</v>
      </c>
      <c r="G9" s="25" t="s">
        <v>7</v>
      </c>
      <c r="H9" s="26" t="s">
        <v>8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9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10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82</v>
      </c>
      <c r="B14" s="18">
        <v>6</v>
      </c>
      <c r="C14" s="29" t="s">
        <v>11</v>
      </c>
      <c r="E14" s="5"/>
      <c r="F14" s="24" t="s">
        <v>12</v>
      </c>
      <c r="G14" s="15"/>
      <c r="H14" s="10"/>
    </row>
    <row r="15" spans="1:8" ht="16" thickBot="1" x14ac:dyDescent="0.25">
      <c r="A15" s="14" t="s">
        <v>13</v>
      </c>
      <c r="B15" s="18"/>
      <c r="C15" t="s">
        <v>14</v>
      </c>
      <c r="D15" s="18">
        <v>6</v>
      </c>
      <c r="E15" s="4"/>
      <c r="F15" s="24" t="s">
        <v>12</v>
      </c>
      <c r="G15" s="15"/>
      <c r="H15" s="10"/>
    </row>
    <row r="16" spans="1:8" ht="16" thickBot="1" x14ac:dyDescent="0.25">
      <c r="A16" s="14" t="s">
        <v>83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15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60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61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62</v>
      </c>
      <c r="B22" s="15">
        <v>6</v>
      </c>
      <c r="C22" s="29" t="s">
        <v>63</v>
      </c>
      <c r="E22" s="5"/>
      <c r="F22" s="24" t="s">
        <v>12</v>
      </c>
      <c r="G22" s="15"/>
      <c r="H22" s="10"/>
    </row>
    <row r="23" spans="1:8" ht="16" thickBot="1" x14ac:dyDescent="0.25">
      <c r="A23" s="14" t="s">
        <v>64</v>
      </c>
      <c r="B23" s="15"/>
      <c r="C23" t="s">
        <v>65</v>
      </c>
      <c r="D23" s="15">
        <v>6</v>
      </c>
      <c r="E23" s="4"/>
      <c r="F23" s="24" t="s">
        <v>12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22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66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67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25</v>
      </c>
      <c r="B30" s="15">
        <v>6</v>
      </c>
      <c r="C30" s="29" t="s">
        <v>25</v>
      </c>
      <c r="D30" s="15"/>
      <c r="E30" s="5"/>
      <c r="F30" s="24" t="s">
        <v>12</v>
      </c>
      <c r="G30" s="15"/>
      <c r="H30" s="10"/>
    </row>
    <row r="31" spans="1:8" ht="16" thickBot="1" x14ac:dyDescent="0.25">
      <c r="A31" s="14" t="s">
        <v>21</v>
      </c>
      <c r="B31" s="15"/>
      <c r="C31" t="s">
        <v>21</v>
      </c>
      <c r="D31" s="15">
        <v>6</v>
      </c>
      <c r="E31" s="4"/>
      <c r="F31" s="24" t="s">
        <v>12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25</v>
      </c>
      <c r="B33" s="15">
        <v>6</v>
      </c>
      <c r="C33" s="29" t="s">
        <v>25</v>
      </c>
      <c r="D33" s="15"/>
      <c r="E33" s="5"/>
      <c r="F33" s="24" t="s">
        <v>12</v>
      </c>
      <c r="G33" s="15"/>
      <c r="H33" s="10"/>
    </row>
    <row r="34" spans="1:8" ht="16" thickBot="1" x14ac:dyDescent="0.25">
      <c r="A34" s="14" t="s">
        <v>21</v>
      </c>
      <c r="B34" s="15"/>
      <c r="C34" t="s">
        <v>21</v>
      </c>
      <c r="D34" s="15">
        <v>6</v>
      </c>
      <c r="E34" s="4"/>
      <c r="F34" s="24" t="s">
        <v>12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25</v>
      </c>
      <c r="B36" s="15">
        <v>6</v>
      </c>
      <c r="C36" s="29" t="s">
        <v>25</v>
      </c>
      <c r="D36" s="15"/>
      <c r="E36" s="41"/>
      <c r="F36" s="24" t="s">
        <v>12</v>
      </c>
      <c r="G36" s="15"/>
      <c r="H36" s="10"/>
    </row>
    <row r="37" spans="1:8" ht="16" thickBot="1" x14ac:dyDescent="0.25">
      <c r="A37" s="14" t="s">
        <v>21</v>
      </c>
      <c r="B37" s="15"/>
      <c r="C37" t="s">
        <v>21</v>
      </c>
      <c r="D37" s="15">
        <v>6</v>
      </c>
      <c r="E37" s="41"/>
      <c r="F37" s="24" t="s">
        <v>12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25</v>
      </c>
      <c r="B39" s="15">
        <v>6</v>
      </c>
      <c r="C39" s="29" t="s">
        <v>25</v>
      </c>
      <c r="D39" s="15"/>
      <c r="E39" s="41"/>
      <c r="F39" s="24" t="s">
        <v>12</v>
      </c>
      <c r="G39" s="15"/>
      <c r="H39" s="10"/>
    </row>
    <row r="40" spans="1:8" ht="16" thickBot="1" x14ac:dyDescent="0.25">
      <c r="A40" s="14" t="s">
        <v>21</v>
      </c>
      <c r="B40" s="15"/>
      <c r="C40" t="s">
        <v>21</v>
      </c>
      <c r="D40" s="15">
        <v>6</v>
      </c>
      <c r="E40" s="41"/>
      <c r="F40" s="24" t="s">
        <v>12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26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MAX(0,42-E42)</f>
        <v>42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47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25</v>
      </c>
      <c r="C46" s="29" t="s">
        <v>25</v>
      </c>
      <c r="E46" s="5"/>
      <c r="F46" s="24" t="s">
        <v>12</v>
      </c>
      <c r="G46" s="18"/>
      <c r="H46" s="10"/>
    </row>
    <row r="47" spans="1:8" ht="16" thickBot="1" x14ac:dyDescent="0.25">
      <c r="A47" s="14" t="s">
        <v>21</v>
      </c>
      <c r="C47" t="s">
        <v>21</v>
      </c>
      <c r="E47" s="5"/>
      <c r="F47" s="24" t="s">
        <v>12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25</v>
      </c>
      <c r="C49" s="29" t="s">
        <v>25</v>
      </c>
      <c r="E49" s="5"/>
      <c r="F49" s="24" t="s">
        <v>12</v>
      </c>
      <c r="G49" s="18"/>
      <c r="H49" s="10"/>
    </row>
    <row r="50" spans="1:8" ht="16" thickBot="1" x14ac:dyDescent="0.25">
      <c r="A50" s="14" t="s">
        <v>21</v>
      </c>
      <c r="C50" t="s">
        <v>21</v>
      </c>
      <c r="E50" s="5"/>
      <c r="F50" s="24" t="s">
        <v>12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25</v>
      </c>
      <c r="C52" s="29" t="s">
        <v>25</v>
      </c>
      <c r="E52" s="45"/>
      <c r="F52" s="24" t="s">
        <v>12</v>
      </c>
      <c r="G52" s="18"/>
      <c r="H52" s="10"/>
    </row>
    <row r="53" spans="1:8" ht="16" thickBot="1" x14ac:dyDescent="0.25">
      <c r="A53" s="14" t="s">
        <v>21</v>
      </c>
      <c r="C53" t="s">
        <v>21</v>
      </c>
      <c r="E53" s="46"/>
      <c r="F53" s="24" t="s">
        <v>12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30</v>
      </c>
      <c r="E56" s="7">
        <f>MAX(0,E17-12)</f>
        <v>0</v>
      </c>
      <c r="H56" s="10"/>
    </row>
    <row r="57" spans="1:8" ht="16" thickBot="1" x14ac:dyDescent="0.25">
      <c r="A57" s="13" t="s">
        <v>48</v>
      </c>
      <c r="E57" s="7">
        <f>MAX(0,E25-12)</f>
        <v>0</v>
      </c>
      <c r="H57" s="10"/>
    </row>
    <row r="58" spans="1:8" ht="16" thickBot="1" x14ac:dyDescent="0.25">
      <c r="A58" s="13" t="s">
        <v>49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33</v>
      </c>
      <c r="B60" s="35"/>
      <c r="C60" s="35"/>
      <c r="D60" s="43"/>
      <c r="E60" s="6">
        <f>SUM(E46:E58)</f>
        <v>0</v>
      </c>
      <c r="F60" s="42"/>
      <c r="G60" s="30"/>
      <c r="H60" s="20">
        <f>MAX(0,24-E60)</f>
        <v>24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34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35</v>
      </c>
      <c r="B64" s="15">
        <v>30</v>
      </c>
      <c r="C64" s="29" t="s">
        <v>35</v>
      </c>
      <c r="E64" s="41"/>
      <c r="F64" s="24" t="s">
        <v>12</v>
      </c>
      <c r="H64" s="10"/>
    </row>
    <row r="65" spans="1:8" ht="16" thickBot="1" x14ac:dyDescent="0.25">
      <c r="A65" s="14" t="s">
        <v>36</v>
      </c>
      <c r="C65" t="s">
        <v>36</v>
      </c>
      <c r="D65" s="15">
        <v>30</v>
      </c>
      <c r="E65" s="41"/>
      <c r="F65" s="24" t="s">
        <v>12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33</v>
      </c>
      <c r="B67" s="49"/>
      <c r="C67" s="49"/>
      <c r="D67" s="50"/>
      <c r="E67" s="44">
        <f>SUM(E64,E65)</f>
        <v>0</v>
      </c>
      <c r="F67" s="51"/>
      <c r="G67" s="52"/>
      <c r="H67" s="54">
        <f>MAX(0,30-E67)</f>
        <v>30</v>
      </c>
    </row>
    <row r="68" spans="1:8" ht="22" thickBot="1" x14ac:dyDescent="0.3">
      <c r="A68" s="53" t="s">
        <v>37</v>
      </c>
      <c r="B68" s="22"/>
      <c r="C68" s="22"/>
      <c r="D68" s="22"/>
      <c r="E68" s="39">
        <f>SUM((12-H17)+(12-H25)+(42-H42)+(24-H60)+(30-H67))</f>
        <v>0</v>
      </c>
      <c r="F68" s="22"/>
      <c r="G68" s="22"/>
      <c r="H68" s="40">
        <f>120-E68</f>
        <v>120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117" priority="48" operator="containsText" text="im Ausland geplant/absolviert/angerechnet">
      <formula>NOT(ISERROR(SEARCH("im Ausland geplant/absolviert/angerechnet",F14)))</formula>
    </cfRule>
    <cfRule type="containsText" dxfId="116" priority="50" operator="containsText" text="bereits erfolgreich absolviert">
      <formula>NOT(ISERROR(SEARCH("bereits erfolgreich absolviert",F14)))</formula>
    </cfRule>
    <cfRule type="containsText" dxfId="115" priority="49" operator="containsText" text="gebucht aktuelles Semester">
      <formula>NOT(ISERROR(SEARCH("gebucht aktuelles Semester",F14)))</formula>
    </cfRule>
    <cfRule type="containsText" dxfId="114" priority="47" operator="containsText" text="zukünftig geplant">
      <formula>NOT(ISERROR(SEARCH("zukünftig geplant",F14)))</formula>
    </cfRule>
  </conditionalFormatting>
  <conditionalFormatting sqref="F22:F23">
    <cfRule type="containsText" dxfId="113" priority="42" operator="containsText" text="bereits erfolgreich absolviert">
      <formula>NOT(ISERROR(SEARCH("bereits erfolgreich absolviert",F22)))</formula>
    </cfRule>
    <cfRule type="containsText" dxfId="112" priority="41" operator="containsText" text="gebucht aktuelles Semester">
      <formula>NOT(ISERROR(SEARCH("gebucht aktuelles Semester",F22)))</formula>
    </cfRule>
    <cfRule type="containsText" dxfId="111" priority="40" operator="containsText" text="im Ausland geplant/absolviert/angerechnet">
      <formula>NOT(ISERROR(SEARCH("im Ausland geplant/absolviert/angerechnet",F22)))</formula>
    </cfRule>
    <cfRule type="containsText" dxfId="110" priority="39" operator="containsText" text="zukünftig geplant">
      <formula>NOT(ISERROR(SEARCH("zukünftig geplant",F22)))</formula>
    </cfRule>
  </conditionalFormatting>
  <conditionalFormatting sqref="F30:F31">
    <cfRule type="containsText" dxfId="109" priority="38" operator="containsText" text="bereits erfolgreich absolviert">
      <formula>NOT(ISERROR(SEARCH("bereits erfolgreich absolviert",F30)))</formula>
    </cfRule>
    <cfRule type="containsText" dxfId="108" priority="37" operator="containsText" text="gebucht aktuelles Semester">
      <formula>NOT(ISERROR(SEARCH("gebucht aktuelles Semester",F30)))</formula>
    </cfRule>
    <cfRule type="containsText" dxfId="107" priority="36" operator="containsText" text="im Ausland geplant/absolviert/angerechnet">
      <formula>NOT(ISERROR(SEARCH("im Ausland geplant/absolviert/angerechnet",F30)))</formula>
    </cfRule>
    <cfRule type="containsText" dxfId="106" priority="35" operator="containsText" text="zukünftig geplant">
      <formula>NOT(ISERROR(SEARCH("zukünftig geplant",F30)))</formula>
    </cfRule>
  </conditionalFormatting>
  <conditionalFormatting sqref="F33:F34">
    <cfRule type="containsText" dxfId="105" priority="34" operator="containsText" text="bereits erfolgreich absolviert">
      <formula>NOT(ISERROR(SEARCH("bereits erfolgreich absolviert",F33)))</formula>
    </cfRule>
    <cfRule type="containsText" dxfId="104" priority="33" operator="containsText" text="gebucht aktuelles Semester">
      <formula>NOT(ISERROR(SEARCH("gebucht aktuelles Semester",F33)))</formula>
    </cfRule>
    <cfRule type="containsText" dxfId="103" priority="32" operator="containsText" text="im Ausland geplant/absolviert/angerechnet">
      <formula>NOT(ISERROR(SEARCH("im Ausland geplant/absolviert/angerechnet",F33)))</formula>
    </cfRule>
    <cfRule type="containsText" dxfId="102" priority="31" operator="containsText" text="zukünftig geplant">
      <formula>NOT(ISERROR(SEARCH("zukünftig geplant",F33)))</formula>
    </cfRule>
  </conditionalFormatting>
  <conditionalFormatting sqref="F36:F37">
    <cfRule type="containsText" dxfId="101" priority="11" operator="containsText" text="zukünftig geplant">
      <formula>NOT(ISERROR(SEARCH("zukünftig geplant",F36)))</formula>
    </cfRule>
    <cfRule type="containsText" dxfId="100" priority="12" operator="containsText" text="im Ausland geplant/absolviert/angerechnet">
      <formula>NOT(ISERROR(SEARCH("im Ausland geplant/absolviert/angerechnet",F36)))</formula>
    </cfRule>
    <cfRule type="containsText" dxfId="99" priority="13" operator="containsText" text="gebucht aktuelles Semester">
      <formula>NOT(ISERROR(SEARCH("gebucht aktuelles Semester",F36)))</formula>
    </cfRule>
    <cfRule type="containsText" dxfId="98" priority="14" operator="containsText" text="bereits erfolgreich absolviert">
      <formula>NOT(ISERROR(SEARCH("bereits erfolgreich absolviert",F36)))</formula>
    </cfRule>
  </conditionalFormatting>
  <conditionalFormatting sqref="F39:F40">
    <cfRule type="containsText" dxfId="97" priority="7" operator="containsText" text="zukünftig geplant">
      <formula>NOT(ISERROR(SEARCH("zukünftig geplant",F39)))</formula>
    </cfRule>
    <cfRule type="containsText" dxfId="96" priority="8" operator="containsText" text="im Ausland geplant/absolviert/angerechnet">
      <formula>NOT(ISERROR(SEARCH("im Ausland geplant/absolviert/angerechnet",F39)))</formula>
    </cfRule>
    <cfRule type="containsText" dxfId="95" priority="9" operator="containsText" text="gebucht aktuelles Semester">
      <formula>NOT(ISERROR(SEARCH("gebucht aktuelles Semester",F39)))</formula>
    </cfRule>
    <cfRule type="containsText" dxfId="94" priority="10" operator="containsText" text="bereits erfolgreich absolviert">
      <formula>NOT(ISERROR(SEARCH("bereits erfolgreich absolviert",F39)))</formula>
    </cfRule>
  </conditionalFormatting>
  <conditionalFormatting sqref="F46:F47">
    <cfRule type="containsText" dxfId="93" priority="29" operator="containsText" text="gebucht aktuelles Semester">
      <formula>NOT(ISERROR(SEARCH("gebucht aktuelles Semester",F46)))</formula>
    </cfRule>
    <cfRule type="containsText" dxfId="92" priority="30" operator="containsText" text="bereits erfolgreich absolviert">
      <formula>NOT(ISERROR(SEARCH("bereits erfolgreich absolviert",F46)))</formula>
    </cfRule>
    <cfRule type="containsText" dxfId="91" priority="27" operator="containsText" text="zukünftig geplant">
      <formula>NOT(ISERROR(SEARCH("zukünftig geplant",F46)))</formula>
    </cfRule>
    <cfRule type="containsText" dxfId="90" priority="28" operator="containsText" text="im Ausland geplant/absolviert/angerechnet">
      <formula>NOT(ISERROR(SEARCH("im Ausland geplant/absolviert/angerechnet",F46)))</formula>
    </cfRule>
  </conditionalFormatting>
  <conditionalFormatting sqref="F49:F50">
    <cfRule type="containsText" dxfId="89" priority="25" operator="containsText" text="gebucht aktuelles Semester">
      <formula>NOT(ISERROR(SEARCH("gebucht aktuelles Semester",F49)))</formula>
    </cfRule>
    <cfRule type="containsText" dxfId="88" priority="26" operator="containsText" text="bereits erfolgreich absolviert">
      <formula>NOT(ISERROR(SEARCH("bereits erfolgreich absolviert",F49)))</formula>
    </cfRule>
    <cfRule type="containsText" dxfId="87" priority="24" operator="containsText" text="im Ausland geplant/absolviert/angerechnet">
      <formula>NOT(ISERROR(SEARCH("im Ausland geplant/absolviert/angerechnet",F49)))</formula>
    </cfRule>
    <cfRule type="containsText" dxfId="86" priority="23" operator="containsText" text="zukünftig geplant">
      <formula>NOT(ISERROR(SEARCH("zukünftig geplant",F49)))</formula>
    </cfRule>
  </conditionalFormatting>
  <conditionalFormatting sqref="F52:F53">
    <cfRule type="containsText" dxfId="85" priority="6" operator="containsText" text="bereits erfolgreich absolviert">
      <formula>NOT(ISERROR(SEARCH("bereits erfolgreich absolviert",F52)))</formula>
    </cfRule>
    <cfRule type="containsText" dxfId="84" priority="5" operator="containsText" text="gebucht aktuelles Semester">
      <formula>NOT(ISERROR(SEARCH("gebucht aktuelles Semester",F52)))</formula>
    </cfRule>
    <cfRule type="containsText" dxfId="83" priority="4" operator="containsText" text="im Ausland geplant/absolviert/angerechnet">
      <formula>NOT(ISERROR(SEARCH("im Ausland geplant/absolviert/angerechnet",F52)))</formula>
    </cfRule>
    <cfRule type="containsText" dxfId="82" priority="3" operator="containsText" text="zukünftig geplant">
      <formula>NOT(ISERROR(SEARCH("zukünftig geplant",F52)))</formula>
    </cfRule>
  </conditionalFormatting>
  <conditionalFormatting sqref="F58:F59">
    <cfRule type="containsText" dxfId="81" priority="43" operator="containsText" text="zukünftig geplant">
      <formula>NOT(ISERROR(SEARCH("zukünftig geplant",F58)))</formula>
    </cfRule>
    <cfRule type="containsText" dxfId="80" priority="44" operator="containsText" text="im Ausland geplant/absolviert/angerechnet">
      <formula>NOT(ISERROR(SEARCH("im Ausland geplant/absolviert/angerechnet",F58)))</formula>
    </cfRule>
    <cfRule type="containsText" dxfId="79" priority="45" operator="containsText" text="gebucht aktuelles Semester">
      <formula>NOT(ISERROR(SEARCH("gebucht aktuelles Semester",F58)))</formula>
    </cfRule>
    <cfRule type="containsText" dxfId="78" priority="46" operator="containsText" text="bereits erfolgreich absolviert">
      <formula>NOT(ISERROR(SEARCH("bereits erfolgreich absolviert",F58)))</formula>
    </cfRule>
  </conditionalFormatting>
  <conditionalFormatting sqref="F61">
    <cfRule type="containsText" dxfId="77" priority="22" operator="containsText" text="bereits erfolgreich absolviert">
      <formula>NOT(ISERROR(SEARCH("bereits erfolgreich absolviert",F61)))</formula>
    </cfRule>
    <cfRule type="containsText" dxfId="76" priority="21" operator="containsText" text="gebucht aktuelles Semester">
      <formula>NOT(ISERROR(SEARCH("gebucht aktuelles Semester",F61)))</formula>
    </cfRule>
    <cfRule type="containsText" dxfId="75" priority="20" operator="containsText" text="im Ausland geplant/absolviert/angerechnet">
      <formula>NOT(ISERROR(SEARCH("im Ausland geplant/absolviert/angerechnet",F61)))</formula>
    </cfRule>
    <cfRule type="containsText" dxfId="74" priority="19" operator="containsText" text="zukünftig geplant">
      <formula>NOT(ISERROR(SEARCH("zukünftig geplant",F61)))</formula>
    </cfRule>
  </conditionalFormatting>
  <conditionalFormatting sqref="F63:F66">
    <cfRule type="containsText" dxfId="73" priority="17" operator="containsText" text="gebucht aktuelles Semester">
      <formula>NOT(ISERROR(SEARCH("gebucht aktuelles Semester",F63)))</formula>
    </cfRule>
    <cfRule type="containsText" dxfId="72" priority="16" operator="containsText" text="im Ausland geplant/absolviert/angerechnet">
      <formula>NOT(ISERROR(SEARCH("im Ausland geplant/absolviert/angerechnet",F63)))</formula>
    </cfRule>
    <cfRule type="containsText" dxfId="71" priority="15" operator="containsText" text="zukünftig geplant">
      <formula>NOT(ISERROR(SEARCH("zukünftig geplant",F63)))</formula>
    </cfRule>
    <cfRule type="containsText" dxfId="70" priority="18" operator="containsText" text="bereits erfolgreich absolviert">
      <formula>NOT(ISERROR(SEARCH("bereits erfolgreich absolviert",F63)))</formula>
    </cfRule>
  </conditionalFormatting>
  <conditionalFormatting sqref="H17">
    <cfRule type="cellIs" dxfId="69" priority="59" operator="lessThanOrEqual">
      <formula>0</formula>
    </cfRule>
    <cfRule type="cellIs" dxfId="68" priority="51" operator="greaterThan">
      <formula>0</formula>
    </cfRule>
  </conditionalFormatting>
  <conditionalFormatting sqref="H25">
    <cfRule type="cellIs" dxfId="67" priority="57" operator="lessThanOrEqual">
      <formula>0</formula>
    </cfRule>
    <cfRule type="cellIs" dxfId="66" priority="58" operator="greaterThan">
      <formula>0</formula>
    </cfRule>
  </conditionalFormatting>
  <conditionalFormatting sqref="H42">
    <cfRule type="cellIs" dxfId="65" priority="55" operator="lessThanOrEqual">
      <formula>0</formula>
    </cfRule>
    <cfRule type="cellIs" dxfId="64" priority="56" operator="greaterThan">
      <formula>0</formula>
    </cfRule>
  </conditionalFormatting>
  <conditionalFormatting sqref="H60">
    <cfRule type="cellIs" dxfId="63" priority="53" operator="lessThanOrEqual">
      <formula>0</formula>
    </cfRule>
    <cfRule type="cellIs" dxfId="62" priority="54" operator="greaterThan">
      <formula>0</formula>
    </cfRule>
  </conditionalFormatting>
  <conditionalFormatting sqref="H67">
    <cfRule type="cellIs" dxfId="61" priority="1" operator="lessThanOrEqual">
      <formula>0</formula>
    </cfRule>
  </conditionalFormatting>
  <conditionalFormatting sqref="H67:H68">
    <cfRule type="cellIs" dxfId="60" priority="2" operator="greaterThan">
      <formula>0</formula>
    </cfRule>
  </conditionalFormatting>
  <conditionalFormatting sqref="H68">
    <cfRule type="cellIs" dxfId="59" priority="52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CF4CF940-44AD-704F-B4DC-714F7AA8822C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20A19-D4DF-614D-AFE3-4116D50571AE}">
  <dimension ref="A1:H78"/>
  <sheetViews>
    <sheetView zoomScale="120" zoomScaleNormal="120" workbookViewId="0"/>
  </sheetViews>
  <sheetFormatPr baseColWidth="10" defaultColWidth="11.5" defaultRowHeight="15" x14ac:dyDescent="0.2"/>
  <cols>
    <col min="1" max="1" width="33.33203125" customWidth="1"/>
    <col min="2" max="2" width="13.33203125" customWidth="1"/>
    <col min="3" max="3" width="33.33203125" customWidth="1"/>
    <col min="4" max="4" width="13.33203125" customWidth="1"/>
    <col min="5" max="5" width="15" customWidth="1"/>
    <col min="6" max="6" width="33.33203125" customWidth="1"/>
    <col min="7" max="7" width="29.1640625" customWidth="1"/>
    <col min="8" max="8" width="15" style="2" customWidth="1"/>
    <col min="9" max="9" width="32.83203125" customWidth="1"/>
    <col min="10" max="10" width="48.33203125" customWidth="1"/>
  </cols>
  <sheetData>
    <row r="1" spans="1:8" ht="24" x14ac:dyDescent="0.3">
      <c r="A1" s="8" t="s">
        <v>68</v>
      </c>
      <c r="B1" s="9"/>
      <c r="C1" s="9"/>
      <c r="D1" s="9"/>
      <c r="G1" s="9"/>
    </row>
    <row r="2" spans="1:8" ht="18" customHeight="1" x14ac:dyDescent="0.2">
      <c r="A2" s="55" t="s">
        <v>77</v>
      </c>
      <c r="B2" s="55"/>
      <c r="C2" s="55"/>
      <c r="D2" s="55"/>
      <c r="E2" s="55"/>
      <c r="F2" s="55"/>
      <c r="G2" s="55"/>
      <c r="H2" s="55"/>
    </row>
    <row r="3" spans="1:8" s="1" customFormat="1" ht="138" customHeight="1" x14ac:dyDescent="0.25">
      <c r="A3" s="56" t="s">
        <v>81</v>
      </c>
      <c r="B3" s="56"/>
      <c r="C3" s="56"/>
      <c r="D3" s="56"/>
      <c r="E3" s="56"/>
      <c r="F3" s="56"/>
      <c r="G3" s="56"/>
      <c r="H3" s="57"/>
    </row>
    <row r="4" spans="1:8" ht="19" x14ac:dyDescent="0.25">
      <c r="A4" s="12"/>
      <c r="B4" s="1"/>
      <c r="C4" s="1"/>
      <c r="D4" s="1"/>
      <c r="E4" s="1"/>
      <c r="F4" s="1"/>
      <c r="G4" s="1"/>
      <c r="H4" s="11"/>
    </row>
    <row r="5" spans="1:8" x14ac:dyDescent="0.2">
      <c r="A5" s="23" t="s">
        <v>78</v>
      </c>
      <c r="H5" s="10"/>
    </row>
    <row r="6" spans="1:8" s="1" customFormat="1" ht="19" x14ac:dyDescent="0.25">
      <c r="A6" s="23" t="s">
        <v>1</v>
      </c>
      <c r="B6"/>
      <c r="C6"/>
      <c r="D6"/>
      <c r="E6"/>
      <c r="F6"/>
      <c r="G6"/>
      <c r="H6" s="10"/>
    </row>
    <row r="7" spans="1:8" s="1" customFormat="1" ht="19" x14ac:dyDescent="0.25">
      <c r="A7" s="23" t="s">
        <v>79</v>
      </c>
      <c r="H7" s="11"/>
    </row>
    <row r="8" spans="1:8" s="1" customFormat="1" ht="20" thickBot="1" x14ac:dyDescent="0.3">
      <c r="A8" s="23" t="s">
        <v>80</v>
      </c>
      <c r="H8" s="11"/>
    </row>
    <row r="9" spans="1:8" s="3" customFormat="1" ht="40" customHeight="1" x14ac:dyDescent="0.25">
      <c r="A9" s="37" t="s">
        <v>2</v>
      </c>
      <c r="B9" s="38" t="s">
        <v>3</v>
      </c>
      <c r="C9" s="38" t="s">
        <v>4</v>
      </c>
      <c r="D9" s="38" t="s">
        <v>3</v>
      </c>
      <c r="E9" s="25" t="s">
        <v>5</v>
      </c>
      <c r="F9" s="25" t="s">
        <v>6</v>
      </c>
      <c r="G9" s="25" t="s">
        <v>7</v>
      </c>
      <c r="H9" s="26" t="s">
        <v>8</v>
      </c>
    </row>
    <row r="10" spans="1:8" ht="21" x14ac:dyDescent="0.25">
      <c r="A10" s="14"/>
      <c r="E10" s="27"/>
      <c r="F10" s="15"/>
      <c r="G10" s="15"/>
      <c r="H10" s="10"/>
    </row>
    <row r="11" spans="1:8" ht="21" x14ac:dyDescent="0.25">
      <c r="A11" s="16" t="s">
        <v>9</v>
      </c>
      <c r="B11" s="28"/>
      <c r="C11" s="28"/>
      <c r="D11" s="28"/>
      <c r="E11" s="28"/>
      <c r="F11" s="28"/>
      <c r="G11" s="28"/>
      <c r="H11" s="17"/>
    </row>
    <row r="12" spans="1:8" ht="21" x14ac:dyDescent="0.25">
      <c r="A12" s="16" t="s">
        <v>10</v>
      </c>
      <c r="B12" s="28"/>
      <c r="C12" s="28"/>
      <c r="D12" s="28"/>
      <c r="E12" s="28"/>
      <c r="F12" s="28"/>
      <c r="G12" s="28"/>
      <c r="H12" s="17"/>
    </row>
    <row r="13" spans="1:8" ht="16" thickBot="1" x14ac:dyDescent="0.25">
      <c r="A13" s="14"/>
      <c r="B13" s="18"/>
      <c r="D13" s="15"/>
      <c r="E13" s="15"/>
      <c r="F13" s="15"/>
      <c r="G13" s="15"/>
      <c r="H13" s="10"/>
    </row>
    <row r="14" spans="1:8" ht="16" thickBot="1" x14ac:dyDescent="0.25">
      <c r="A14" s="13" t="s">
        <v>82</v>
      </c>
      <c r="B14" s="18">
        <v>6</v>
      </c>
      <c r="C14" s="29" t="s">
        <v>11</v>
      </c>
      <c r="E14" s="5"/>
      <c r="F14" s="24" t="s">
        <v>12</v>
      </c>
      <c r="G14" s="15"/>
      <c r="H14" s="10"/>
    </row>
    <row r="15" spans="1:8" ht="16" thickBot="1" x14ac:dyDescent="0.25">
      <c r="A15" s="14" t="s">
        <v>13</v>
      </c>
      <c r="B15" s="18"/>
      <c r="C15" t="s">
        <v>14</v>
      </c>
      <c r="D15" s="18">
        <v>6</v>
      </c>
      <c r="E15" s="4"/>
      <c r="F15" s="24" t="s">
        <v>12</v>
      </c>
      <c r="G15" s="15"/>
      <c r="H15" s="10"/>
    </row>
    <row r="16" spans="1:8" ht="16" thickBot="1" x14ac:dyDescent="0.25">
      <c r="A16" s="14" t="s">
        <v>83</v>
      </c>
      <c r="B16" s="18"/>
      <c r="D16" s="15"/>
      <c r="E16" s="15"/>
      <c r="F16" s="15"/>
      <c r="G16" s="15"/>
      <c r="H16" s="10"/>
    </row>
    <row r="17" spans="1:8" ht="22" thickBot="1" x14ac:dyDescent="0.3">
      <c r="A17" s="19" t="s">
        <v>15</v>
      </c>
      <c r="B17" s="30"/>
      <c r="C17" s="31"/>
      <c r="D17" s="32"/>
      <c r="E17" s="6">
        <f>SUM(E14,E15)</f>
        <v>0</v>
      </c>
      <c r="F17" s="30"/>
      <c r="G17" s="30"/>
      <c r="H17" s="20">
        <f>MAX(0,12-E17)</f>
        <v>12</v>
      </c>
    </row>
    <row r="18" spans="1:8" x14ac:dyDescent="0.2">
      <c r="A18" s="14"/>
      <c r="B18" s="33"/>
      <c r="C18" s="29"/>
      <c r="F18" s="15"/>
      <c r="G18" s="15"/>
      <c r="H18" s="10"/>
    </row>
    <row r="19" spans="1:8" ht="21" x14ac:dyDescent="0.25">
      <c r="A19" s="16" t="s">
        <v>69</v>
      </c>
      <c r="B19" s="34"/>
      <c r="C19" s="34"/>
      <c r="D19" s="34"/>
      <c r="E19" s="34"/>
      <c r="F19" s="34"/>
      <c r="G19" s="34"/>
      <c r="H19" s="21"/>
    </row>
    <row r="20" spans="1:8" ht="21" x14ac:dyDescent="0.25">
      <c r="A20" s="16" t="s">
        <v>70</v>
      </c>
      <c r="B20" s="28"/>
      <c r="C20" s="34"/>
      <c r="D20" s="34"/>
      <c r="E20" s="34"/>
      <c r="F20" s="34"/>
      <c r="G20" s="34"/>
      <c r="H20" s="21"/>
    </row>
    <row r="21" spans="1:8" ht="16" thickBot="1" x14ac:dyDescent="0.25">
      <c r="A21" s="13"/>
      <c r="B21" s="33"/>
      <c r="C21" s="29"/>
      <c r="D21" s="33"/>
      <c r="E21" s="33"/>
      <c r="F21" s="15"/>
      <c r="G21" s="15"/>
      <c r="H21" s="10"/>
    </row>
    <row r="22" spans="1:8" ht="16" thickBot="1" x14ac:dyDescent="0.25">
      <c r="A22" s="13" t="s">
        <v>71</v>
      </c>
      <c r="B22" s="15">
        <v>6</v>
      </c>
      <c r="C22" s="29" t="s">
        <v>72</v>
      </c>
      <c r="E22" s="5"/>
      <c r="F22" s="24" t="s">
        <v>12</v>
      </c>
      <c r="G22" s="15"/>
      <c r="H22" s="10"/>
    </row>
    <row r="23" spans="1:8" ht="16" thickBot="1" x14ac:dyDescent="0.25">
      <c r="A23" s="14" t="s">
        <v>73</v>
      </c>
      <c r="B23" s="15"/>
      <c r="C23" t="s">
        <v>74</v>
      </c>
      <c r="D23" s="15">
        <v>6</v>
      </c>
      <c r="E23" s="4"/>
      <c r="F23" s="24" t="s">
        <v>12</v>
      </c>
      <c r="G23" s="15"/>
      <c r="H23" s="10"/>
    </row>
    <row r="24" spans="1:8" ht="16" thickBot="1" x14ac:dyDescent="0.25">
      <c r="A24" s="14"/>
      <c r="B24" s="15"/>
      <c r="D24" s="15"/>
      <c r="E24" s="15"/>
      <c r="F24" s="15"/>
      <c r="G24" s="15"/>
      <c r="H24" s="10"/>
    </row>
    <row r="25" spans="1:8" ht="22" thickBot="1" x14ac:dyDescent="0.3">
      <c r="A25" s="19" t="s">
        <v>22</v>
      </c>
      <c r="B25" s="35"/>
      <c r="C25" s="35"/>
      <c r="D25" s="35"/>
      <c r="E25" s="6">
        <f>SUM(E22,E23)</f>
        <v>0</v>
      </c>
      <c r="F25" s="30"/>
      <c r="G25" s="30"/>
      <c r="H25" s="20">
        <f>MAX(0,12-E25)</f>
        <v>12</v>
      </c>
    </row>
    <row r="26" spans="1:8" x14ac:dyDescent="0.2">
      <c r="A26" s="14"/>
      <c r="B26" s="15"/>
      <c r="F26" s="15"/>
      <c r="G26" s="15"/>
      <c r="H26" s="10"/>
    </row>
    <row r="27" spans="1:8" ht="21" x14ac:dyDescent="0.25">
      <c r="A27" s="16" t="s">
        <v>75</v>
      </c>
      <c r="B27" s="28"/>
      <c r="C27" s="28"/>
      <c r="D27" s="28"/>
      <c r="E27" s="28"/>
      <c r="F27" s="28"/>
      <c r="G27" s="28"/>
      <c r="H27" s="17"/>
    </row>
    <row r="28" spans="1:8" ht="16" customHeight="1" x14ac:dyDescent="0.25">
      <c r="A28" s="16" t="s">
        <v>76</v>
      </c>
      <c r="B28" s="28"/>
      <c r="C28" s="28"/>
      <c r="D28" s="28"/>
      <c r="E28" s="28"/>
      <c r="F28" s="28"/>
      <c r="G28" s="28"/>
      <c r="H28" s="17"/>
    </row>
    <row r="29" spans="1:8" ht="16" thickBot="1" x14ac:dyDescent="0.25">
      <c r="A29" s="14"/>
      <c r="B29" s="36"/>
      <c r="D29" s="36"/>
      <c r="E29" s="36"/>
      <c r="F29" s="15"/>
      <c r="G29" s="15"/>
      <c r="H29" s="10"/>
    </row>
    <row r="30" spans="1:8" ht="16" thickBot="1" x14ac:dyDescent="0.25">
      <c r="A30" s="13" t="s">
        <v>25</v>
      </c>
      <c r="B30" s="15">
        <v>6</v>
      </c>
      <c r="C30" s="29" t="s">
        <v>25</v>
      </c>
      <c r="D30" s="15"/>
      <c r="E30" s="5"/>
      <c r="F30" s="24" t="s">
        <v>12</v>
      </c>
      <c r="G30" s="15"/>
      <c r="H30" s="10"/>
    </row>
    <row r="31" spans="1:8" ht="16" thickBot="1" x14ac:dyDescent="0.25">
      <c r="A31" s="14" t="s">
        <v>21</v>
      </c>
      <c r="B31" s="15"/>
      <c r="C31" t="s">
        <v>21</v>
      </c>
      <c r="D31" s="15">
        <v>6</v>
      </c>
      <c r="E31" s="4"/>
      <c r="F31" s="24" t="s">
        <v>12</v>
      </c>
      <c r="G31" s="15"/>
      <c r="H31" s="10"/>
    </row>
    <row r="32" spans="1:8" ht="16" thickBot="1" x14ac:dyDescent="0.25">
      <c r="A32" s="14"/>
      <c r="B32" s="15"/>
      <c r="D32" s="15"/>
      <c r="E32" s="15"/>
      <c r="F32" s="15"/>
      <c r="G32" s="15"/>
      <c r="H32" s="10"/>
    </row>
    <row r="33" spans="1:8" ht="16" thickBot="1" x14ac:dyDescent="0.25">
      <c r="A33" s="13" t="s">
        <v>25</v>
      </c>
      <c r="B33" s="15">
        <v>6</v>
      </c>
      <c r="C33" s="29" t="s">
        <v>25</v>
      </c>
      <c r="D33" s="15"/>
      <c r="E33" s="5"/>
      <c r="F33" s="24" t="s">
        <v>12</v>
      </c>
      <c r="G33" s="15"/>
      <c r="H33" s="10"/>
    </row>
    <row r="34" spans="1:8" ht="16" thickBot="1" x14ac:dyDescent="0.25">
      <c r="A34" s="14" t="s">
        <v>21</v>
      </c>
      <c r="B34" s="15"/>
      <c r="C34" t="s">
        <v>21</v>
      </c>
      <c r="D34" s="15">
        <v>6</v>
      </c>
      <c r="E34" s="4"/>
      <c r="F34" s="24" t="s">
        <v>12</v>
      </c>
      <c r="G34" s="15"/>
      <c r="H34" s="10"/>
    </row>
    <row r="35" spans="1:8" ht="16" thickBot="1" x14ac:dyDescent="0.25">
      <c r="A35" s="14"/>
      <c r="B35" s="15"/>
      <c r="D35" s="15"/>
      <c r="E35" s="15"/>
      <c r="F35" s="15"/>
      <c r="G35" s="15"/>
      <c r="H35" s="10"/>
    </row>
    <row r="36" spans="1:8" ht="16" thickBot="1" x14ac:dyDescent="0.25">
      <c r="A36" s="13" t="s">
        <v>25</v>
      </c>
      <c r="B36" s="15">
        <v>6</v>
      </c>
      <c r="C36" s="29" t="s">
        <v>25</v>
      </c>
      <c r="D36" s="15"/>
      <c r="E36" s="41"/>
      <c r="F36" s="24" t="s">
        <v>12</v>
      </c>
      <c r="G36" s="15"/>
      <c r="H36" s="10"/>
    </row>
    <row r="37" spans="1:8" ht="16" thickBot="1" x14ac:dyDescent="0.25">
      <c r="A37" s="14" t="s">
        <v>21</v>
      </c>
      <c r="B37" s="15"/>
      <c r="C37" t="s">
        <v>21</v>
      </c>
      <c r="D37" s="15">
        <v>6</v>
      </c>
      <c r="E37" s="41"/>
      <c r="F37" s="24" t="s">
        <v>12</v>
      </c>
      <c r="G37" s="15"/>
      <c r="H37" s="10"/>
    </row>
    <row r="38" spans="1:8" ht="16" thickBot="1" x14ac:dyDescent="0.25">
      <c r="A38" s="14"/>
      <c r="B38" s="15"/>
      <c r="D38" s="15"/>
      <c r="E38" s="15"/>
      <c r="F38" s="15"/>
      <c r="G38" s="15"/>
      <c r="H38" s="10"/>
    </row>
    <row r="39" spans="1:8" ht="16" thickBot="1" x14ac:dyDescent="0.25">
      <c r="A39" s="13" t="s">
        <v>25</v>
      </c>
      <c r="B39" s="15">
        <v>6</v>
      </c>
      <c r="C39" s="29" t="s">
        <v>25</v>
      </c>
      <c r="D39" s="15"/>
      <c r="E39" s="41"/>
      <c r="F39" s="24" t="s">
        <v>12</v>
      </c>
      <c r="G39" s="15"/>
      <c r="H39" s="10"/>
    </row>
    <row r="40" spans="1:8" ht="16" thickBot="1" x14ac:dyDescent="0.25">
      <c r="A40" s="14" t="s">
        <v>21</v>
      </c>
      <c r="B40" s="15"/>
      <c r="C40" t="s">
        <v>21</v>
      </c>
      <c r="D40" s="15">
        <v>6</v>
      </c>
      <c r="E40" s="41"/>
      <c r="F40" s="24" t="s">
        <v>12</v>
      </c>
      <c r="G40" s="15"/>
      <c r="H40" s="10"/>
    </row>
    <row r="41" spans="1:8" ht="16" thickBot="1" x14ac:dyDescent="0.25">
      <c r="A41" s="14"/>
      <c r="B41" s="15"/>
      <c r="D41" s="15"/>
      <c r="E41" s="15"/>
      <c r="F41" s="15"/>
      <c r="G41" s="15"/>
      <c r="H41" s="10"/>
    </row>
    <row r="42" spans="1:8" ht="22" thickBot="1" x14ac:dyDescent="0.3">
      <c r="A42" s="19" t="s">
        <v>26</v>
      </c>
      <c r="B42" s="35"/>
      <c r="C42" s="35"/>
      <c r="D42" s="35"/>
      <c r="E42" s="6">
        <f>SUM(E30,E31,E33,E34,E36,E37,E39,E40)</f>
        <v>0</v>
      </c>
      <c r="F42" s="30"/>
      <c r="G42" s="30"/>
      <c r="H42" s="20">
        <f>MAX(0,42-E42)</f>
        <v>42</v>
      </c>
    </row>
    <row r="43" spans="1:8" x14ac:dyDescent="0.2">
      <c r="A43" s="14"/>
      <c r="B43" s="15"/>
      <c r="D43" s="15"/>
      <c r="E43" s="15"/>
      <c r="F43" s="15"/>
      <c r="G43" s="15"/>
      <c r="H43" s="10"/>
    </row>
    <row r="44" spans="1:8" ht="21" x14ac:dyDescent="0.25">
      <c r="A44" s="16" t="s">
        <v>47</v>
      </c>
      <c r="B44" s="28"/>
      <c r="C44" s="28"/>
      <c r="D44" s="28"/>
      <c r="E44" s="28"/>
      <c r="F44" s="28"/>
      <c r="G44" s="28"/>
      <c r="H44" s="17"/>
    </row>
    <row r="45" spans="1:8" ht="16" thickBot="1" x14ac:dyDescent="0.25">
      <c r="A45" s="14"/>
      <c r="B45" s="36"/>
      <c r="D45" s="36"/>
      <c r="F45" s="18"/>
      <c r="G45" s="18"/>
      <c r="H45" s="10"/>
    </row>
    <row r="46" spans="1:8" ht="16" thickBot="1" x14ac:dyDescent="0.25">
      <c r="A46" s="13" t="s">
        <v>25</v>
      </c>
      <c r="C46" s="29" t="s">
        <v>25</v>
      </c>
      <c r="E46" s="5"/>
      <c r="F46" s="24" t="s">
        <v>12</v>
      </c>
      <c r="G46" s="18"/>
      <c r="H46" s="10"/>
    </row>
    <row r="47" spans="1:8" ht="16" thickBot="1" x14ac:dyDescent="0.25">
      <c r="A47" s="14" t="s">
        <v>21</v>
      </c>
      <c r="C47" t="s">
        <v>21</v>
      </c>
      <c r="E47" s="5"/>
      <c r="F47" s="24" t="s">
        <v>12</v>
      </c>
      <c r="G47" s="18"/>
      <c r="H47" s="10"/>
    </row>
    <row r="48" spans="1:8" ht="16" thickBot="1" x14ac:dyDescent="0.25">
      <c r="A48" s="14"/>
      <c r="E48" s="18"/>
      <c r="F48" s="18"/>
      <c r="G48" s="18"/>
      <c r="H48" s="10"/>
    </row>
    <row r="49" spans="1:8" ht="16" thickBot="1" x14ac:dyDescent="0.25">
      <c r="A49" s="13" t="s">
        <v>25</v>
      </c>
      <c r="C49" s="29" t="s">
        <v>25</v>
      </c>
      <c r="E49" s="5"/>
      <c r="F49" s="24" t="s">
        <v>12</v>
      </c>
      <c r="G49" s="18"/>
      <c r="H49" s="10"/>
    </row>
    <row r="50" spans="1:8" ht="16" thickBot="1" x14ac:dyDescent="0.25">
      <c r="A50" s="14" t="s">
        <v>21</v>
      </c>
      <c r="C50" t="s">
        <v>21</v>
      </c>
      <c r="E50" s="5"/>
      <c r="F50" s="24" t="s">
        <v>12</v>
      </c>
      <c r="G50" s="18"/>
      <c r="H50" s="10"/>
    </row>
    <row r="51" spans="1:8" ht="16" thickBot="1" x14ac:dyDescent="0.25">
      <c r="A51" s="14"/>
      <c r="E51" s="18"/>
      <c r="F51" s="18"/>
      <c r="G51" s="18"/>
      <c r="H51" s="10"/>
    </row>
    <row r="52" spans="1:8" ht="16" thickBot="1" x14ac:dyDescent="0.25">
      <c r="A52" s="13" t="s">
        <v>25</v>
      </c>
      <c r="C52" s="29" t="s">
        <v>25</v>
      </c>
      <c r="E52" s="45"/>
      <c r="F52" s="24" t="s">
        <v>12</v>
      </c>
      <c r="G52" s="18"/>
      <c r="H52" s="10"/>
    </row>
    <row r="53" spans="1:8" ht="16" thickBot="1" x14ac:dyDescent="0.25">
      <c r="A53" s="14" t="s">
        <v>21</v>
      </c>
      <c r="C53" t="s">
        <v>21</v>
      </c>
      <c r="E53" s="46"/>
      <c r="F53" s="24" t="s">
        <v>12</v>
      </c>
      <c r="G53" s="18"/>
      <c r="H53" s="10"/>
    </row>
    <row r="54" spans="1:8" x14ac:dyDescent="0.2">
      <c r="A54" s="14"/>
      <c r="F54" s="18"/>
      <c r="G54" s="18"/>
      <c r="H54" s="10"/>
    </row>
    <row r="55" spans="1:8" ht="16" thickBot="1" x14ac:dyDescent="0.25">
      <c r="A55" s="14"/>
      <c r="E55" s="18"/>
      <c r="F55" s="18"/>
      <c r="G55" s="18"/>
      <c r="H55" s="10"/>
    </row>
    <row r="56" spans="1:8" ht="16" thickBot="1" x14ac:dyDescent="0.25">
      <c r="A56" s="13" t="s">
        <v>30</v>
      </c>
      <c r="E56" s="7">
        <f>MAX(0,E17-12)</f>
        <v>0</v>
      </c>
      <c r="H56" s="10"/>
    </row>
    <row r="57" spans="1:8" ht="16" thickBot="1" x14ac:dyDescent="0.25">
      <c r="A57" s="13" t="s">
        <v>48</v>
      </c>
      <c r="E57" s="7">
        <f>MAX(0,E25-12)</f>
        <v>0</v>
      </c>
      <c r="H57" s="10"/>
    </row>
    <row r="58" spans="1:8" ht="16" thickBot="1" x14ac:dyDescent="0.25">
      <c r="A58" s="13" t="s">
        <v>49</v>
      </c>
      <c r="E58" s="7">
        <f>MAX(0,E42-42)</f>
        <v>0</v>
      </c>
      <c r="F58" s="15"/>
      <c r="H58" s="10"/>
    </row>
    <row r="59" spans="1:8" ht="16" thickBot="1" x14ac:dyDescent="0.25">
      <c r="A59" s="14"/>
      <c r="F59" s="15"/>
      <c r="H59" s="10"/>
    </row>
    <row r="60" spans="1:8" ht="22" thickBot="1" x14ac:dyDescent="0.3">
      <c r="A60" s="19" t="s">
        <v>33</v>
      </c>
      <c r="B60" s="35"/>
      <c r="C60" s="35"/>
      <c r="D60" s="43"/>
      <c r="E60" s="6">
        <f>SUM(E46:E58)</f>
        <v>0</v>
      </c>
      <c r="F60" s="42"/>
      <c r="G60" s="30"/>
      <c r="H60" s="20">
        <f>MAX(0,24-E60)</f>
        <v>24</v>
      </c>
    </row>
    <row r="61" spans="1:8" ht="16" customHeight="1" x14ac:dyDescent="0.2">
      <c r="A61" s="14"/>
      <c r="F61" s="15"/>
      <c r="H61" s="10"/>
    </row>
    <row r="62" spans="1:8" ht="21" x14ac:dyDescent="0.25">
      <c r="A62" s="16" t="s">
        <v>34</v>
      </c>
      <c r="B62" s="28"/>
      <c r="C62" s="28"/>
      <c r="D62" s="28"/>
      <c r="E62" s="28"/>
      <c r="F62" s="28"/>
      <c r="G62" s="28"/>
      <c r="H62" s="17"/>
    </row>
    <row r="63" spans="1:8" ht="16" customHeight="1" thickBot="1" x14ac:dyDescent="0.25">
      <c r="A63" s="14"/>
      <c r="F63" s="15"/>
      <c r="H63" s="10"/>
    </row>
    <row r="64" spans="1:8" ht="16" customHeight="1" thickBot="1" x14ac:dyDescent="0.25">
      <c r="A64" s="13" t="s">
        <v>35</v>
      </c>
      <c r="B64" s="15">
        <v>30</v>
      </c>
      <c r="C64" s="29" t="s">
        <v>35</v>
      </c>
      <c r="E64" s="41"/>
      <c r="F64" s="24" t="s">
        <v>12</v>
      </c>
      <c r="H64" s="10"/>
    </row>
    <row r="65" spans="1:8" ht="16" thickBot="1" x14ac:dyDescent="0.25">
      <c r="A65" s="14" t="s">
        <v>36</v>
      </c>
      <c r="C65" t="s">
        <v>36</v>
      </c>
      <c r="D65" s="15">
        <v>30</v>
      </c>
      <c r="E65" s="41"/>
      <c r="F65" s="24" t="s">
        <v>12</v>
      </c>
      <c r="H65" s="10"/>
    </row>
    <row r="66" spans="1:8" ht="16" thickBot="1" x14ac:dyDescent="0.25">
      <c r="A66" s="14"/>
      <c r="F66" s="15"/>
      <c r="H66" s="10"/>
    </row>
    <row r="67" spans="1:8" ht="22" customHeight="1" thickBot="1" x14ac:dyDescent="0.3">
      <c r="A67" s="48" t="s">
        <v>33</v>
      </c>
      <c r="B67" s="49"/>
      <c r="C67" s="49"/>
      <c r="D67" s="50"/>
      <c r="E67" s="44">
        <f>SUM(E64,E65)</f>
        <v>0</v>
      </c>
      <c r="F67" s="51"/>
      <c r="G67" s="52"/>
      <c r="H67" s="54">
        <f>MAX(0,30-E67)</f>
        <v>30</v>
      </c>
    </row>
    <row r="68" spans="1:8" ht="22" thickBot="1" x14ac:dyDescent="0.3">
      <c r="A68" s="53" t="s">
        <v>37</v>
      </c>
      <c r="B68" s="22"/>
      <c r="C68" s="22"/>
      <c r="D68" s="22"/>
      <c r="E68" s="39">
        <f>SUM((12-H17)+(12-H25)+(42-H42)+(24-H60)+(30-H67))</f>
        <v>0</v>
      </c>
      <c r="F68" s="22"/>
      <c r="G68" s="22"/>
      <c r="H68" s="40">
        <f>120-E68</f>
        <v>120</v>
      </c>
    </row>
    <row r="70" spans="1:8" x14ac:dyDescent="0.2">
      <c r="F70" s="18"/>
      <c r="G70" s="2"/>
      <c r="H70"/>
    </row>
    <row r="75" spans="1:8" x14ac:dyDescent="0.2">
      <c r="F75" s="2"/>
    </row>
    <row r="76" spans="1:8" x14ac:dyDescent="0.2">
      <c r="F76" s="2"/>
    </row>
    <row r="77" spans="1:8" x14ac:dyDescent="0.2">
      <c r="F77" s="2"/>
    </row>
    <row r="78" spans="1:8" x14ac:dyDescent="0.2">
      <c r="F78" s="2"/>
    </row>
  </sheetData>
  <mergeCells count="2">
    <mergeCell ref="A2:H2"/>
    <mergeCell ref="A3:H3"/>
  </mergeCells>
  <conditionalFormatting sqref="F14:F15">
    <cfRule type="containsText" dxfId="58" priority="48" operator="containsText" text="im Ausland geplant/absolviert/angerechnet">
      <formula>NOT(ISERROR(SEARCH("im Ausland geplant/absolviert/angerechnet",F14)))</formula>
    </cfRule>
    <cfRule type="containsText" dxfId="57" priority="50" operator="containsText" text="bereits erfolgreich absolviert">
      <formula>NOT(ISERROR(SEARCH("bereits erfolgreich absolviert",F14)))</formula>
    </cfRule>
    <cfRule type="containsText" dxfId="56" priority="49" operator="containsText" text="gebucht aktuelles Semester">
      <formula>NOT(ISERROR(SEARCH("gebucht aktuelles Semester",F14)))</formula>
    </cfRule>
    <cfRule type="containsText" dxfId="55" priority="47" operator="containsText" text="zukünftig geplant">
      <formula>NOT(ISERROR(SEARCH("zukünftig geplant",F14)))</formula>
    </cfRule>
  </conditionalFormatting>
  <conditionalFormatting sqref="F22:F23">
    <cfRule type="containsText" dxfId="54" priority="42" operator="containsText" text="bereits erfolgreich absolviert">
      <formula>NOT(ISERROR(SEARCH("bereits erfolgreich absolviert",F22)))</formula>
    </cfRule>
    <cfRule type="containsText" dxfId="53" priority="41" operator="containsText" text="gebucht aktuelles Semester">
      <formula>NOT(ISERROR(SEARCH("gebucht aktuelles Semester",F22)))</formula>
    </cfRule>
    <cfRule type="containsText" dxfId="52" priority="40" operator="containsText" text="im Ausland geplant/absolviert/angerechnet">
      <formula>NOT(ISERROR(SEARCH("im Ausland geplant/absolviert/angerechnet",F22)))</formula>
    </cfRule>
    <cfRule type="containsText" dxfId="51" priority="39" operator="containsText" text="zukünftig geplant">
      <formula>NOT(ISERROR(SEARCH("zukünftig geplant",F22)))</formula>
    </cfRule>
  </conditionalFormatting>
  <conditionalFormatting sqref="F30:F31">
    <cfRule type="containsText" dxfId="50" priority="38" operator="containsText" text="bereits erfolgreich absolviert">
      <formula>NOT(ISERROR(SEARCH("bereits erfolgreich absolviert",F30)))</formula>
    </cfRule>
    <cfRule type="containsText" dxfId="49" priority="37" operator="containsText" text="gebucht aktuelles Semester">
      <formula>NOT(ISERROR(SEARCH("gebucht aktuelles Semester",F30)))</formula>
    </cfRule>
    <cfRule type="containsText" dxfId="48" priority="36" operator="containsText" text="im Ausland geplant/absolviert/angerechnet">
      <formula>NOT(ISERROR(SEARCH("im Ausland geplant/absolviert/angerechnet",F30)))</formula>
    </cfRule>
    <cfRule type="containsText" dxfId="47" priority="35" operator="containsText" text="zukünftig geplant">
      <formula>NOT(ISERROR(SEARCH("zukünftig geplant",F30)))</formula>
    </cfRule>
  </conditionalFormatting>
  <conditionalFormatting sqref="F33:F34">
    <cfRule type="containsText" dxfId="46" priority="34" operator="containsText" text="bereits erfolgreich absolviert">
      <formula>NOT(ISERROR(SEARCH("bereits erfolgreich absolviert",F33)))</formula>
    </cfRule>
    <cfRule type="containsText" dxfId="45" priority="33" operator="containsText" text="gebucht aktuelles Semester">
      <formula>NOT(ISERROR(SEARCH("gebucht aktuelles Semester",F33)))</formula>
    </cfRule>
    <cfRule type="containsText" dxfId="44" priority="32" operator="containsText" text="im Ausland geplant/absolviert/angerechnet">
      <formula>NOT(ISERROR(SEARCH("im Ausland geplant/absolviert/angerechnet",F33)))</formula>
    </cfRule>
    <cfRule type="containsText" dxfId="43" priority="31" operator="containsText" text="zukünftig geplant">
      <formula>NOT(ISERROR(SEARCH("zukünftig geplant",F33)))</formula>
    </cfRule>
  </conditionalFormatting>
  <conditionalFormatting sqref="F36:F37">
    <cfRule type="containsText" dxfId="42" priority="11" operator="containsText" text="zukünftig geplant">
      <formula>NOT(ISERROR(SEARCH("zukünftig geplant",F36)))</formula>
    </cfRule>
    <cfRule type="containsText" dxfId="41" priority="12" operator="containsText" text="im Ausland geplant/absolviert/angerechnet">
      <formula>NOT(ISERROR(SEARCH("im Ausland geplant/absolviert/angerechnet",F36)))</formula>
    </cfRule>
    <cfRule type="containsText" dxfId="40" priority="13" operator="containsText" text="gebucht aktuelles Semester">
      <formula>NOT(ISERROR(SEARCH("gebucht aktuelles Semester",F36)))</formula>
    </cfRule>
    <cfRule type="containsText" dxfId="39" priority="14" operator="containsText" text="bereits erfolgreich absolviert">
      <formula>NOT(ISERROR(SEARCH("bereits erfolgreich absolviert",F36)))</formula>
    </cfRule>
  </conditionalFormatting>
  <conditionalFormatting sqref="F39:F40">
    <cfRule type="containsText" dxfId="38" priority="7" operator="containsText" text="zukünftig geplant">
      <formula>NOT(ISERROR(SEARCH("zukünftig geplant",F39)))</formula>
    </cfRule>
    <cfRule type="containsText" dxfId="37" priority="8" operator="containsText" text="im Ausland geplant/absolviert/angerechnet">
      <formula>NOT(ISERROR(SEARCH("im Ausland geplant/absolviert/angerechnet",F39)))</formula>
    </cfRule>
    <cfRule type="containsText" dxfId="36" priority="9" operator="containsText" text="gebucht aktuelles Semester">
      <formula>NOT(ISERROR(SEARCH("gebucht aktuelles Semester",F39)))</formula>
    </cfRule>
    <cfRule type="containsText" dxfId="35" priority="10" operator="containsText" text="bereits erfolgreich absolviert">
      <formula>NOT(ISERROR(SEARCH("bereits erfolgreich absolviert",F39)))</formula>
    </cfRule>
  </conditionalFormatting>
  <conditionalFormatting sqref="F46:F47">
    <cfRule type="containsText" dxfId="34" priority="29" operator="containsText" text="gebucht aktuelles Semester">
      <formula>NOT(ISERROR(SEARCH("gebucht aktuelles Semester",F46)))</formula>
    </cfRule>
    <cfRule type="containsText" dxfId="33" priority="30" operator="containsText" text="bereits erfolgreich absolviert">
      <formula>NOT(ISERROR(SEARCH("bereits erfolgreich absolviert",F46)))</formula>
    </cfRule>
    <cfRule type="containsText" dxfId="32" priority="27" operator="containsText" text="zukünftig geplant">
      <formula>NOT(ISERROR(SEARCH("zukünftig geplant",F46)))</formula>
    </cfRule>
    <cfRule type="containsText" dxfId="31" priority="28" operator="containsText" text="im Ausland geplant/absolviert/angerechnet">
      <formula>NOT(ISERROR(SEARCH("im Ausland geplant/absolviert/angerechnet",F46)))</formula>
    </cfRule>
  </conditionalFormatting>
  <conditionalFormatting sqref="F49:F50">
    <cfRule type="containsText" dxfId="30" priority="25" operator="containsText" text="gebucht aktuelles Semester">
      <formula>NOT(ISERROR(SEARCH("gebucht aktuelles Semester",F49)))</formula>
    </cfRule>
    <cfRule type="containsText" dxfId="29" priority="26" operator="containsText" text="bereits erfolgreich absolviert">
      <formula>NOT(ISERROR(SEARCH("bereits erfolgreich absolviert",F49)))</formula>
    </cfRule>
    <cfRule type="containsText" dxfId="28" priority="24" operator="containsText" text="im Ausland geplant/absolviert/angerechnet">
      <formula>NOT(ISERROR(SEARCH("im Ausland geplant/absolviert/angerechnet",F49)))</formula>
    </cfRule>
    <cfRule type="containsText" dxfId="27" priority="23" operator="containsText" text="zukünftig geplant">
      <formula>NOT(ISERROR(SEARCH("zukünftig geplant",F49)))</formula>
    </cfRule>
  </conditionalFormatting>
  <conditionalFormatting sqref="F52:F53">
    <cfRule type="containsText" dxfId="26" priority="6" operator="containsText" text="bereits erfolgreich absolviert">
      <formula>NOT(ISERROR(SEARCH("bereits erfolgreich absolviert",F52)))</formula>
    </cfRule>
    <cfRule type="containsText" dxfId="25" priority="5" operator="containsText" text="gebucht aktuelles Semester">
      <formula>NOT(ISERROR(SEARCH("gebucht aktuelles Semester",F52)))</formula>
    </cfRule>
    <cfRule type="containsText" dxfId="24" priority="4" operator="containsText" text="im Ausland geplant/absolviert/angerechnet">
      <formula>NOT(ISERROR(SEARCH("im Ausland geplant/absolviert/angerechnet",F52)))</formula>
    </cfRule>
    <cfRule type="containsText" dxfId="23" priority="3" operator="containsText" text="zukünftig geplant">
      <formula>NOT(ISERROR(SEARCH("zukünftig geplant",F52)))</formula>
    </cfRule>
  </conditionalFormatting>
  <conditionalFormatting sqref="F58:F59">
    <cfRule type="containsText" dxfId="22" priority="43" operator="containsText" text="zukünftig geplant">
      <formula>NOT(ISERROR(SEARCH("zukünftig geplant",F58)))</formula>
    </cfRule>
    <cfRule type="containsText" dxfId="21" priority="44" operator="containsText" text="im Ausland geplant/absolviert/angerechnet">
      <formula>NOT(ISERROR(SEARCH("im Ausland geplant/absolviert/angerechnet",F58)))</formula>
    </cfRule>
    <cfRule type="containsText" dxfId="20" priority="45" operator="containsText" text="gebucht aktuelles Semester">
      <formula>NOT(ISERROR(SEARCH("gebucht aktuelles Semester",F58)))</formula>
    </cfRule>
    <cfRule type="containsText" dxfId="19" priority="46" operator="containsText" text="bereits erfolgreich absolviert">
      <formula>NOT(ISERROR(SEARCH("bereits erfolgreich absolviert",F58)))</formula>
    </cfRule>
  </conditionalFormatting>
  <conditionalFormatting sqref="F61">
    <cfRule type="containsText" dxfId="18" priority="22" operator="containsText" text="bereits erfolgreich absolviert">
      <formula>NOT(ISERROR(SEARCH("bereits erfolgreich absolviert",F61)))</formula>
    </cfRule>
    <cfRule type="containsText" dxfId="17" priority="21" operator="containsText" text="gebucht aktuelles Semester">
      <formula>NOT(ISERROR(SEARCH("gebucht aktuelles Semester",F61)))</formula>
    </cfRule>
    <cfRule type="containsText" dxfId="16" priority="20" operator="containsText" text="im Ausland geplant/absolviert/angerechnet">
      <formula>NOT(ISERROR(SEARCH("im Ausland geplant/absolviert/angerechnet",F61)))</formula>
    </cfRule>
    <cfRule type="containsText" dxfId="15" priority="19" operator="containsText" text="zukünftig geplant">
      <formula>NOT(ISERROR(SEARCH("zukünftig geplant",F61)))</formula>
    </cfRule>
  </conditionalFormatting>
  <conditionalFormatting sqref="F63:F66">
    <cfRule type="containsText" dxfId="14" priority="17" operator="containsText" text="gebucht aktuelles Semester">
      <formula>NOT(ISERROR(SEARCH("gebucht aktuelles Semester",F63)))</formula>
    </cfRule>
    <cfRule type="containsText" dxfId="13" priority="16" operator="containsText" text="im Ausland geplant/absolviert/angerechnet">
      <formula>NOT(ISERROR(SEARCH("im Ausland geplant/absolviert/angerechnet",F63)))</formula>
    </cfRule>
    <cfRule type="containsText" dxfId="12" priority="15" operator="containsText" text="zukünftig geplant">
      <formula>NOT(ISERROR(SEARCH("zukünftig geplant",F63)))</formula>
    </cfRule>
    <cfRule type="containsText" dxfId="11" priority="18" operator="containsText" text="bereits erfolgreich absolviert">
      <formula>NOT(ISERROR(SEARCH("bereits erfolgreich absolviert",F63)))</formula>
    </cfRule>
  </conditionalFormatting>
  <conditionalFormatting sqref="H17">
    <cfRule type="cellIs" dxfId="10" priority="59" operator="lessThanOrEqual">
      <formula>0</formula>
    </cfRule>
    <cfRule type="cellIs" dxfId="9" priority="51" operator="greaterThan">
      <formula>0</formula>
    </cfRule>
  </conditionalFormatting>
  <conditionalFormatting sqref="H25">
    <cfRule type="cellIs" dxfId="8" priority="57" operator="lessThanOrEqual">
      <formula>0</formula>
    </cfRule>
    <cfRule type="cellIs" dxfId="7" priority="58" operator="greaterThan">
      <formula>0</formula>
    </cfRule>
  </conditionalFormatting>
  <conditionalFormatting sqref="H42">
    <cfRule type="cellIs" dxfId="6" priority="55" operator="lessThanOrEqual">
      <formula>0</formula>
    </cfRule>
    <cfRule type="cellIs" dxfId="5" priority="56" operator="greaterThan">
      <formula>0</formula>
    </cfRule>
  </conditionalFormatting>
  <conditionalFormatting sqref="H60">
    <cfRule type="cellIs" dxfId="4" priority="53" operator="lessThanOrEqual">
      <formula>0</formula>
    </cfRule>
    <cfRule type="cellIs" dxfId="3" priority="54" operator="greaterThan">
      <formula>0</formula>
    </cfRule>
  </conditionalFormatting>
  <conditionalFormatting sqref="H67">
    <cfRule type="cellIs" dxfId="2" priority="1" operator="lessThanOrEqual">
      <formula>0</formula>
    </cfRule>
  </conditionalFormatting>
  <conditionalFormatting sqref="H67:H68">
    <cfRule type="cellIs" dxfId="1" priority="2" operator="greaterThan">
      <formula>0</formula>
    </cfRule>
  </conditionalFormatting>
  <conditionalFormatting sqref="H68">
    <cfRule type="cellIs" dxfId="0" priority="52" operator="equal">
      <formula>0</formula>
    </cfRule>
  </conditionalFormatting>
  <dataValidations count="1">
    <dataValidation type="list" allowBlank="1" showInputMessage="1" showErrorMessage="1" sqref="F14:F15 F30:F31 F33:F34 F46:F47 F49:F50 F64:F65 F22:F23 F36:F37 F39:F40 F52:F53" xr:uid="{EE2822E3-15D6-5A47-9464-41B9B63AF0CF}">
      <formula1>"keine Auswahl, bereits erfolgreich absolviert, gebucht aktuelles Semester, im Ausland geplant/absolviert/angerechnet, zukünftig geplant"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uletztbearbeitet xmlns="12a2378c-1d02-4851-bb92-de41e25dbaf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F5A699BFD1D1419D39E17C59E45605" ma:contentTypeVersion="12" ma:contentTypeDescription="Create a new document." ma:contentTypeScope="" ma:versionID="75fb102b4cd71eb68fc81fe327c00510">
  <xsd:schema xmlns:xsd="http://www.w3.org/2001/XMLSchema" xmlns:xs="http://www.w3.org/2001/XMLSchema" xmlns:p="http://schemas.microsoft.com/office/2006/metadata/properties" xmlns:ns2="12a2378c-1d02-4851-bb92-de41e25dbaf7" xmlns:ns3="f41bf040-fffa-43c6-b4fb-0afe99bd367e" targetNamespace="http://schemas.microsoft.com/office/2006/metadata/properties" ma:root="true" ma:fieldsID="470adfc3f91d210397c7cf7a5149172b" ns2:_="" ns3:_="">
    <xsd:import namespace="12a2378c-1d02-4851-bb92-de41e25dbaf7"/>
    <xsd:import namespace="f41bf040-fffa-43c6-b4fb-0afe99bd36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zuletztbearbeite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a2378c-1d02-4851-bb92-de41e25dba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zuletztbearbeitet" ma:index="19" nillable="true" ma:displayName="zuletzt bearbeitet" ma:format="DateOnly" ma:internalName="zuletztbearbeitet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1bf040-fffa-43c6-b4fb-0afe99bd367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CE28BF-70EB-45F2-B046-47757C977280}">
  <ds:schemaRefs>
    <ds:schemaRef ds:uri="http://schemas.microsoft.com/office/2006/metadata/properties"/>
    <ds:schemaRef ds:uri="http://schemas.microsoft.com/office/infopath/2007/PartnerControls"/>
    <ds:schemaRef ds:uri="12a2378c-1d02-4851-bb92-de41e25dbaf7"/>
  </ds:schemaRefs>
</ds:datastoreItem>
</file>

<file path=customXml/itemProps2.xml><?xml version="1.0" encoding="utf-8"?>
<ds:datastoreItem xmlns:ds="http://schemas.openxmlformats.org/officeDocument/2006/customXml" ds:itemID="{A254ECAF-B331-43C3-A40F-25E51DA1DC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7FEB31-5C43-40BD-A96A-978375179E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a2378c-1d02-4851-bb92-de41e25dbaf7"/>
    <ds:schemaRef ds:uri="f41bf040-fffa-43c6-b4fb-0afe99bd36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MA120 Schwerpunkt A (POL)</vt:lpstr>
      <vt:lpstr>MA120 Schwerpunkt B (DEIB)</vt:lpstr>
      <vt:lpstr>MA120 Schwerpunkt C (CHP)</vt:lpstr>
      <vt:lpstr>MA120 Schwerpunkt D (PPE)</vt:lpstr>
      <vt:lpstr>MA120 Schwerpunkt E (DJ)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Petra</dc:creator>
  <cp:keywords/>
  <dc:description/>
  <cp:lastModifiedBy>Hanno Degner</cp:lastModifiedBy>
  <cp:revision/>
  <dcterms:created xsi:type="dcterms:W3CDTF">2021-04-06T12:25:56Z</dcterms:created>
  <dcterms:modified xsi:type="dcterms:W3CDTF">2026-06-07T11:00:13Z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0x010100A5F5A699BFD1D1419D39E17C59E45605</vt:lpwstr>
  </property>
</Properties>
</file>